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sabedra\Desktop\"/>
    </mc:Choice>
  </mc:AlternateContent>
  <xr:revisionPtr revIDLastSave="0" documentId="13_ncr:1_{D55FD682-BA6C-4FC1-BE5D-074E6B3B07B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  <sheet name="Base Salary and FTE Calculator" sheetId="2" r:id="rId2"/>
    <sheet name="ABS" sheetId="3" r:id="rId3"/>
  </sheets>
  <definedNames>
    <definedName name="_xlnm.Print_Area" localSheetId="2">ABS!$A$1:$J$48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2" i="1" l="1"/>
  <c r="H11" i="3"/>
  <c r="G11" i="3"/>
  <c r="F11" i="3"/>
  <c r="E11" i="3"/>
  <c r="D11" i="3"/>
  <c r="I18" i="3"/>
  <c r="J41" i="3"/>
  <c r="J40" i="3"/>
  <c r="J39" i="3"/>
  <c r="J38" i="3"/>
  <c r="J37" i="3"/>
  <c r="J36" i="3"/>
  <c r="B4" i="3" l="1"/>
  <c r="H153" i="1" l="1"/>
  <c r="A153" i="1"/>
  <c r="A152" i="1"/>
  <c r="A151" i="1"/>
  <c r="D153" i="1"/>
  <c r="D152" i="1"/>
  <c r="D151" i="1"/>
  <c r="V51" i="1"/>
  <c r="L153" i="1" l="1"/>
  <c r="P153" i="1" s="1"/>
  <c r="T153" i="1" s="1"/>
  <c r="H151" i="1"/>
  <c r="L151" i="1" s="1"/>
  <c r="H152" i="1"/>
  <c r="L152" i="1" s="1"/>
  <c r="H6" i="3"/>
  <c r="E6" i="3"/>
  <c r="P151" i="1" l="1"/>
  <c r="T151" i="1" s="1"/>
  <c r="V151" i="1" s="1"/>
  <c r="P152" i="1"/>
  <c r="V153" i="1"/>
  <c r="B46" i="3"/>
  <c r="A6" i="3"/>
  <c r="G4" i="3"/>
  <c r="D4" i="3"/>
  <c r="H31" i="3"/>
  <c r="G31" i="3"/>
  <c r="F31" i="3"/>
  <c r="E31" i="3"/>
  <c r="D31" i="3"/>
  <c r="V140" i="1"/>
  <c r="H27" i="3"/>
  <c r="G27" i="3"/>
  <c r="F27" i="3"/>
  <c r="E27" i="3"/>
  <c r="D27" i="3"/>
  <c r="H28" i="3"/>
  <c r="G28" i="3"/>
  <c r="F28" i="3"/>
  <c r="E28" i="3"/>
  <c r="D28" i="3"/>
  <c r="V146" i="1"/>
  <c r="H30" i="3"/>
  <c r="G30" i="3"/>
  <c r="F30" i="3"/>
  <c r="E30" i="3"/>
  <c r="D30" i="3"/>
  <c r="H29" i="3"/>
  <c r="G29" i="3"/>
  <c r="F29" i="3"/>
  <c r="E29" i="3"/>
  <c r="D29" i="3"/>
  <c r="H21" i="3"/>
  <c r="G21" i="3"/>
  <c r="F21" i="3"/>
  <c r="E21" i="3"/>
  <c r="D21" i="3"/>
  <c r="H25" i="3"/>
  <c r="G25" i="3"/>
  <c r="F25" i="3"/>
  <c r="E25" i="3"/>
  <c r="D25" i="3"/>
  <c r="H23" i="3"/>
  <c r="G23" i="3"/>
  <c r="F23" i="3"/>
  <c r="E23" i="3"/>
  <c r="D23" i="3"/>
  <c r="H22" i="3"/>
  <c r="G22" i="3"/>
  <c r="F22" i="3"/>
  <c r="E22" i="3"/>
  <c r="D22" i="3"/>
  <c r="V125" i="1"/>
  <c r="V124" i="1"/>
  <c r="V123" i="1"/>
  <c r="V122" i="1"/>
  <c r="T126" i="1"/>
  <c r="H24" i="3" s="1"/>
  <c r="P126" i="1"/>
  <c r="G24" i="3" s="1"/>
  <c r="L126" i="1"/>
  <c r="F24" i="3" s="1"/>
  <c r="H126" i="1"/>
  <c r="E24" i="3" s="1"/>
  <c r="D126" i="1"/>
  <c r="D24" i="3" s="1"/>
  <c r="H35" i="3"/>
  <c r="G35" i="3"/>
  <c r="F35" i="3"/>
  <c r="E35" i="3"/>
  <c r="D35" i="3"/>
  <c r="H34" i="3"/>
  <c r="G34" i="3"/>
  <c r="F34" i="3"/>
  <c r="E34" i="3"/>
  <c r="D34" i="3"/>
  <c r="H33" i="3"/>
  <c r="G33" i="3"/>
  <c r="F33" i="3"/>
  <c r="E33" i="3"/>
  <c r="D33" i="3"/>
  <c r="H32" i="3"/>
  <c r="G32" i="3"/>
  <c r="F32" i="3"/>
  <c r="E32" i="3"/>
  <c r="D32" i="3"/>
  <c r="A34" i="3"/>
  <c r="A33" i="3"/>
  <c r="A32" i="3"/>
  <c r="I19" i="3"/>
  <c r="J42" i="3"/>
  <c r="J43" i="3"/>
  <c r="I20" i="3" l="1"/>
  <c r="I44" i="3" s="1"/>
  <c r="I45" i="3" s="1"/>
  <c r="T152" i="1"/>
  <c r="V152" i="1" s="1"/>
  <c r="V126" i="1"/>
  <c r="J31" i="3"/>
  <c r="J22" i="3"/>
  <c r="J23" i="3"/>
  <c r="J30" i="3"/>
  <c r="J27" i="3"/>
  <c r="J28" i="3"/>
  <c r="J29" i="3"/>
  <c r="J21" i="3"/>
  <c r="J25" i="3"/>
  <c r="J24" i="3"/>
  <c r="J33" i="3"/>
  <c r="J34" i="3"/>
  <c r="J35" i="3"/>
  <c r="J32" i="3"/>
  <c r="B3" i="2"/>
  <c r="B6" i="2" s="1"/>
  <c r="B7" i="2" s="1"/>
  <c r="B4" i="2" l="1"/>
  <c r="B5" i="2" s="1"/>
  <c r="D148" i="1" l="1"/>
  <c r="H148" i="1"/>
  <c r="L148" i="1"/>
  <c r="P148" i="1"/>
  <c r="T148" i="1"/>
  <c r="V142" i="1"/>
  <c r="V148" i="1" l="1"/>
  <c r="F31" i="1"/>
  <c r="D18" i="1"/>
  <c r="I46" i="3" l="1"/>
  <c r="I48" i="3" s="1"/>
  <c r="I47" i="3"/>
  <c r="D138" i="1"/>
  <c r="H138" i="1"/>
  <c r="L138" i="1"/>
  <c r="P138" i="1"/>
  <c r="T138" i="1"/>
  <c r="T133" i="1"/>
  <c r="H26" i="3" s="1"/>
  <c r="P133" i="1"/>
  <c r="G26" i="3" s="1"/>
  <c r="L133" i="1"/>
  <c r="F26" i="3" s="1"/>
  <c r="H133" i="1"/>
  <c r="E26" i="3" s="1"/>
  <c r="D133" i="1"/>
  <c r="D26" i="3" s="1"/>
  <c r="F47" i="1"/>
  <c r="F46" i="1"/>
  <c r="F45" i="1"/>
  <c r="F44" i="1"/>
  <c r="F43" i="1"/>
  <c r="F42" i="1"/>
  <c r="F41" i="1"/>
  <c r="F40" i="1"/>
  <c r="F39" i="1"/>
  <c r="F38" i="1"/>
  <c r="J38" i="1" s="1"/>
  <c r="J26" i="3" l="1"/>
  <c r="V136" i="1"/>
  <c r="H112" i="1" l="1"/>
  <c r="E14" i="3" s="1"/>
  <c r="D112" i="1"/>
  <c r="D14" i="3" s="1"/>
  <c r="F68" i="1"/>
  <c r="F18" i="1"/>
  <c r="J18" i="1" s="1"/>
  <c r="N18" i="1" s="1"/>
  <c r="R18" i="1" s="1"/>
  <c r="H18" i="1" l="1"/>
  <c r="V143" i="1"/>
  <c r="V144" i="1"/>
  <c r="V145" i="1"/>
  <c r="V147" i="1"/>
  <c r="V137" i="1"/>
  <c r="V130" i="1"/>
  <c r="V131" i="1"/>
  <c r="V132" i="1"/>
  <c r="V129" i="1"/>
  <c r="V118" i="1"/>
  <c r="V119" i="1"/>
  <c r="V117" i="1"/>
  <c r="V114" i="1"/>
  <c r="T105" i="1" l="1"/>
  <c r="P105" i="1"/>
  <c r="L105" i="1"/>
  <c r="H105" i="1"/>
  <c r="D105" i="1"/>
  <c r="T104" i="1"/>
  <c r="P104" i="1"/>
  <c r="L104" i="1"/>
  <c r="H104" i="1"/>
  <c r="D104" i="1"/>
  <c r="F92" i="1"/>
  <c r="J92" i="1" s="1"/>
  <c r="D92" i="1"/>
  <c r="F91" i="1"/>
  <c r="H91" i="1" s="1"/>
  <c r="D91" i="1"/>
  <c r="F87" i="1"/>
  <c r="H87" i="1" s="1"/>
  <c r="D87" i="1"/>
  <c r="F86" i="1"/>
  <c r="H86" i="1" s="1"/>
  <c r="D86" i="1"/>
  <c r="F82" i="1"/>
  <c r="J82" i="1" s="1"/>
  <c r="D82" i="1"/>
  <c r="F81" i="1"/>
  <c r="J81" i="1" s="1"/>
  <c r="N81" i="1" s="1"/>
  <c r="R81" i="1" s="1"/>
  <c r="T81" i="1" s="1"/>
  <c r="D81" i="1"/>
  <c r="F77" i="1"/>
  <c r="H77" i="1" s="1"/>
  <c r="D77" i="1"/>
  <c r="F76" i="1"/>
  <c r="J76" i="1" s="1"/>
  <c r="D76" i="1"/>
  <c r="F75" i="1"/>
  <c r="J75" i="1" s="1"/>
  <c r="N75" i="1" s="1"/>
  <c r="R75" i="1" s="1"/>
  <c r="T75" i="1" s="1"/>
  <c r="D75" i="1"/>
  <c r="F74" i="1"/>
  <c r="J74" i="1" s="1"/>
  <c r="D74" i="1"/>
  <c r="F73" i="1"/>
  <c r="H73" i="1" s="1"/>
  <c r="D73" i="1"/>
  <c r="F72" i="1"/>
  <c r="J72" i="1" s="1"/>
  <c r="D72" i="1"/>
  <c r="F71" i="1"/>
  <c r="J71" i="1" s="1"/>
  <c r="D71" i="1"/>
  <c r="F70" i="1"/>
  <c r="J70" i="1" s="1"/>
  <c r="D70" i="1"/>
  <c r="F69" i="1"/>
  <c r="H69" i="1" s="1"/>
  <c r="D69" i="1"/>
  <c r="H68" i="1"/>
  <c r="D68" i="1"/>
  <c r="F64" i="1"/>
  <c r="J64" i="1" s="1"/>
  <c r="D64" i="1"/>
  <c r="F63" i="1"/>
  <c r="J63" i="1" s="1"/>
  <c r="D63" i="1"/>
  <c r="F62" i="1"/>
  <c r="J62" i="1" s="1"/>
  <c r="D62" i="1"/>
  <c r="F61" i="1"/>
  <c r="J61" i="1" s="1"/>
  <c r="D61" i="1"/>
  <c r="F60" i="1"/>
  <c r="H60" i="1" s="1"/>
  <c r="D60" i="1"/>
  <c r="F59" i="1"/>
  <c r="J59" i="1" s="1"/>
  <c r="D59" i="1"/>
  <c r="F58" i="1"/>
  <c r="J58" i="1" s="1"/>
  <c r="N58" i="1" s="1"/>
  <c r="D58" i="1"/>
  <c r="F57" i="1"/>
  <c r="J57" i="1" s="1"/>
  <c r="D57" i="1"/>
  <c r="F56" i="1"/>
  <c r="J56" i="1" s="1"/>
  <c r="N56" i="1" s="1"/>
  <c r="R56" i="1" s="1"/>
  <c r="T56" i="1" s="1"/>
  <c r="D56" i="1"/>
  <c r="F55" i="1"/>
  <c r="J55" i="1" s="1"/>
  <c r="D55" i="1"/>
  <c r="J47" i="1"/>
  <c r="N47" i="1" s="1"/>
  <c r="R47" i="1" s="1"/>
  <c r="T47" i="1" s="1"/>
  <c r="D47" i="1"/>
  <c r="J46" i="1"/>
  <c r="N46" i="1" s="1"/>
  <c r="D46" i="1"/>
  <c r="J45" i="1"/>
  <c r="N45" i="1" s="1"/>
  <c r="D45" i="1"/>
  <c r="J44" i="1"/>
  <c r="N44" i="1" s="1"/>
  <c r="D44" i="1"/>
  <c r="H43" i="1"/>
  <c r="D43" i="1"/>
  <c r="J42" i="1"/>
  <c r="N42" i="1" s="1"/>
  <c r="R42" i="1" s="1"/>
  <c r="T42" i="1" s="1"/>
  <c r="D42" i="1"/>
  <c r="J41" i="1"/>
  <c r="N41" i="1" s="1"/>
  <c r="D41" i="1"/>
  <c r="H40" i="1"/>
  <c r="J40" i="1"/>
  <c r="N40" i="1" s="1"/>
  <c r="D40" i="1"/>
  <c r="J39" i="1"/>
  <c r="L39" i="1" s="1"/>
  <c r="D39" i="1"/>
  <c r="H38" i="1"/>
  <c r="D38" i="1"/>
  <c r="F34" i="1"/>
  <c r="H34" i="1" s="1"/>
  <c r="D34" i="1"/>
  <c r="F33" i="1"/>
  <c r="J33" i="1" s="1"/>
  <c r="L33" i="1" s="1"/>
  <c r="D33" i="1"/>
  <c r="F32" i="1"/>
  <c r="H32" i="1" s="1"/>
  <c r="D32" i="1"/>
  <c r="J31" i="1"/>
  <c r="H31" i="1"/>
  <c r="D31" i="1"/>
  <c r="F27" i="1"/>
  <c r="J27" i="1" s="1"/>
  <c r="N27" i="1" s="1"/>
  <c r="D27" i="1"/>
  <c r="F26" i="1"/>
  <c r="H26" i="1" s="1"/>
  <c r="D26" i="1"/>
  <c r="F25" i="1"/>
  <c r="H25" i="1" s="1"/>
  <c r="D25" i="1"/>
  <c r="F24" i="1"/>
  <c r="H24" i="1" s="1"/>
  <c r="D24" i="1"/>
  <c r="F23" i="1"/>
  <c r="H23" i="1" s="1"/>
  <c r="D23" i="1"/>
  <c r="F22" i="1"/>
  <c r="H22" i="1" s="1"/>
  <c r="D22" i="1"/>
  <c r="F21" i="1"/>
  <c r="J21" i="1" s="1"/>
  <c r="N21" i="1" s="1"/>
  <c r="R21" i="1" s="1"/>
  <c r="T21" i="1" s="1"/>
  <c r="D21" i="1"/>
  <c r="F20" i="1"/>
  <c r="H20" i="1" s="1"/>
  <c r="D20" i="1"/>
  <c r="F19" i="1"/>
  <c r="H19" i="1" s="1"/>
  <c r="D19" i="1"/>
  <c r="J112" i="1"/>
  <c r="H39" i="1"/>
  <c r="H41" i="1"/>
  <c r="N38" i="1"/>
  <c r="P38" i="1" s="1"/>
  <c r="H42" i="1"/>
  <c r="H46" i="1"/>
  <c r="H44" i="1"/>
  <c r="H45" i="1"/>
  <c r="V133" i="1"/>
  <c r="J10" i="1"/>
  <c r="F10" i="1"/>
  <c r="H15" i="1"/>
  <c r="T15" i="1"/>
  <c r="P15" i="1"/>
  <c r="L15" i="1"/>
  <c r="D15" i="1"/>
  <c r="J60" i="1" l="1"/>
  <c r="L60" i="1" s="1"/>
  <c r="H33" i="1"/>
  <c r="H36" i="1" s="1"/>
  <c r="H92" i="1"/>
  <c r="H94" i="1" s="1"/>
  <c r="H101" i="1" s="1"/>
  <c r="H72" i="1"/>
  <c r="H62" i="1"/>
  <c r="H58" i="1"/>
  <c r="N72" i="1"/>
  <c r="L72" i="1"/>
  <c r="L76" i="1"/>
  <c r="N76" i="1"/>
  <c r="H76" i="1"/>
  <c r="P81" i="1"/>
  <c r="J20" i="1"/>
  <c r="N20" i="1" s="1"/>
  <c r="P20" i="1" s="1"/>
  <c r="H56" i="1"/>
  <c r="H74" i="1"/>
  <c r="D89" i="1"/>
  <c r="N62" i="1"/>
  <c r="L62" i="1"/>
  <c r="P75" i="1"/>
  <c r="J32" i="1"/>
  <c r="L32" i="1" s="1"/>
  <c r="H71" i="1"/>
  <c r="L21" i="1"/>
  <c r="J91" i="1"/>
  <c r="D79" i="1"/>
  <c r="N64" i="1"/>
  <c r="L64" i="1"/>
  <c r="L82" i="1"/>
  <c r="N82" i="1"/>
  <c r="H64" i="1"/>
  <c r="D36" i="1"/>
  <c r="L41" i="1"/>
  <c r="D84" i="1"/>
  <c r="D13" i="3" s="1"/>
  <c r="H82" i="1"/>
  <c r="H61" i="1"/>
  <c r="V104" i="1"/>
  <c r="L74" i="1"/>
  <c r="N74" i="1"/>
  <c r="L61" i="1"/>
  <c r="N61" i="1"/>
  <c r="L70" i="1"/>
  <c r="N70" i="1"/>
  <c r="H89" i="1"/>
  <c r="J87" i="1"/>
  <c r="N87" i="1" s="1"/>
  <c r="R87" i="1" s="1"/>
  <c r="T87" i="1" s="1"/>
  <c r="J34" i="1"/>
  <c r="L44" i="1"/>
  <c r="H63" i="1"/>
  <c r="J69" i="1"/>
  <c r="H70" i="1"/>
  <c r="L75" i="1"/>
  <c r="L81" i="1"/>
  <c r="L31" i="1"/>
  <c r="N31" i="1"/>
  <c r="R31" i="1" s="1"/>
  <c r="N112" i="1"/>
  <c r="P112" i="1" s="1"/>
  <c r="G14" i="3" s="1"/>
  <c r="L112" i="1"/>
  <c r="F14" i="3" s="1"/>
  <c r="H57" i="1"/>
  <c r="H75" i="1"/>
  <c r="J77" i="1"/>
  <c r="L77" i="1" s="1"/>
  <c r="H81" i="1"/>
  <c r="R44" i="1"/>
  <c r="T44" i="1" s="1"/>
  <c r="P44" i="1"/>
  <c r="L47" i="1"/>
  <c r="N39" i="1"/>
  <c r="L45" i="1"/>
  <c r="L38" i="1"/>
  <c r="H55" i="1"/>
  <c r="P47" i="1"/>
  <c r="L40" i="1"/>
  <c r="P21" i="1"/>
  <c r="H21" i="1"/>
  <c r="J22" i="1"/>
  <c r="N22" i="1" s="1"/>
  <c r="J23" i="1"/>
  <c r="J24" i="1"/>
  <c r="L24" i="1" s="1"/>
  <c r="J25" i="1"/>
  <c r="L25" i="1" s="1"/>
  <c r="J26" i="1"/>
  <c r="N26" i="1" s="1"/>
  <c r="H27" i="1"/>
  <c r="J19" i="1"/>
  <c r="R40" i="1"/>
  <c r="T40" i="1" s="1"/>
  <c r="P40" i="1"/>
  <c r="R41" i="1"/>
  <c r="T41" i="1" s="1"/>
  <c r="P41" i="1"/>
  <c r="R46" i="1"/>
  <c r="T46" i="1" s="1"/>
  <c r="P46" i="1"/>
  <c r="L55" i="1"/>
  <c r="N55" i="1"/>
  <c r="R58" i="1"/>
  <c r="T58" i="1" s="1"/>
  <c r="P58" i="1"/>
  <c r="L63" i="1"/>
  <c r="N63" i="1"/>
  <c r="R27" i="1"/>
  <c r="T27" i="1" s="1"/>
  <c r="P27" i="1"/>
  <c r="R45" i="1"/>
  <c r="T45" i="1" s="1"/>
  <c r="P45" i="1"/>
  <c r="T18" i="1"/>
  <c r="P18" i="1"/>
  <c r="L57" i="1"/>
  <c r="N57" i="1"/>
  <c r="L59" i="1"/>
  <c r="N59" i="1"/>
  <c r="N33" i="1"/>
  <c r="R33" i="1" s="1"/>
  <c r="R38" i="1"/>
  <c r="T38" i="1" s="1"/>
  <c r="P56" i="1"/>
  <c r="L27" i="1"/>
  <c r="L58" i="1"/>
  <c r="D29" i="1"/>
  <c r="L46" i="1"/>
  <c r="L71" i="1"/>
  <c r="N71" i="1"/>
  <c r="P42" i="1"/>
  <c r="L18" i="1"/>
  <c r="L42" i="1"/>
  <c r="J43" i="1"/>
  <c r="H47" i="1"/>
  <c r="H49" i="1" s="1"/>
  <c r="H59" i="1"/>
  <c r="J68" i="1"/>
  <c r="J73" i="1"/>
  <c r="L92" i="1"/>
  <c r="N92" i="1"/>
  <c r="V15" i="1"/>
  <c r="D94" i="1"/>
  <c r="V105" i="1"/>
  <c r="D66" i="1"/>
  <c r="J86" i="1"/>
  <c r="D49" i="1"/>
  <c r="L56" i="1"/>
  <c r="V138" i="1"/>
  <c r="H97" i="1" l="1"/>
  <c r="D10" i="3"/>
  <c r="D107" i="1"/>
  <c r="D97" i="1"/>
  <c r="L87" i="1"/>
  <c r="V87" i="1" s="1"/>
  <c r="P87" i="1"/>
  <c r="N60" i="1"/>
  <c r="R60" i="1" s="1"/>
  <c r="T60" i="1" s="1"/>
  <c r="N32" i="1"/>
  <c r="R32" i="1" s="1"/>
  <c r="T32" i="1" s="1"/>
  <c r="E9" i="3"/>
  <c r="D99" i="1"/>
  <c r="D15" i="3"/>
  <c r="D16" i="3"/>
  <c r="D98" i="1"/>
  <c r="D12" i="3"/>
  <c r="D9" i="3"/>
  <c r="E16" i="3"/>
  <c r="H79" i="1"/>
  <c r="V75" i="1"/>
  <c r="V81" i="1"/>
  <c r="L22" i="1"/>
  <c r="L26" i="1"/>
  <c r="V44" i="1"/>
  <c r="R20" i="1"/>
  <c r="T20" i="1" s="1"/>
  <c r="H29" i="1"/>
  <c r="H107" i="1" s="1"/>
  <c r="D100" i="1"/>
  <c r="R72" i="1"/>
  <c r="T72" i="1" s="1"/>
  <c r="P72" i="1"/>
  <c r="L20" i="1"/>
  <c r="R76" i="1"/>
  <c r="T76" i="1" s="1"/>
  <c r="P76" i="1"/>
  <c r="N77" i="1"/>
  <c r="R77" i="1" s="1"/>
  <c r="T77" i="1" s="1"/>
  <c r="L84" i="1"/>
  <c r="F13" i="3" s="1"/>
  <c r="R62" i="1"/>
  <c r="T62" i="1" s="1"/>
  <c r="P62" i="1"/>
  <c r="L91" i="1"/>
  <c r="L94" i="1" s="1"/>
  <c r="L101" i="1" s="1"/>
  <c r="N91" i="1"/>
  <c r="H84" i="1"/>
  <c r="V56" i="1"/>
  <c r="V42" i="1"/>
  <c r="V58" i="1"/>
  <c r="V21" i="1"/>
  <c r="V27" i="1"/>
  <c r="P82" i="1"/>
  <c r="R82" i="1"/>
  <c r="T82" i="1" s="1"/>
  <c r="T84" i="1" s="1"/>
  <c r="H13" i="3" s="1"/>
  <c r="V41" i="1"/>
  <c r="R64" i="1"/>
  <c r="T64" i="1" s="1"/>
  <c r="P64" i="1"/>
  <c r="V45" i="1"/>
  <c r="R112" i="1"/>
  <c r="T112" i="1" s="1"/>
  <c r="R70" i="1"/>
  <c r="T70" i="1" s="1"/>
  <c r="P70" i="1"/>
  <c r="P74" i="1"/>
  <c r="R74" i="1"/>
  <c r="T74" i="1" s="1"/>
  <c r="D96" i="1"/>
  <c r="V38" i="1"/>
  <c r="N34" i="1"/>
  <c r="L34" i="1"/>
  <c r="L69" i="1"/>
  <c r="N69" i="1"/>
  <c r="P61" i="1"/>
  <c r="R61" i="1"/>
  <c r="T61" i="1" s="1"/>
  <c r="V46" i="1"/>
  <c r="R39" i="1"/>
  <c r="T39" i="1" s="1"/>
  <c r="P39" i="1"/>
  <c r="H66" i="1"/>
  <c r="V47" i="1"/>
  <c r="V40" i="1"/>
  <c r="N24" i="1"/>
  <c r="R24" i="1" s="1"/>
  <c r="T24" i="1" s="1"/>
  <c r="L23" i="1"/>
  <c r="N23" i="1"/>
  <c r="N25" i="1"/>
  <c r="R25" i="1" s="1"/>
  <c r="T25" i="1" s="1"/>
  <c r="P26" i="1"/>
  <c r="R26" i="1"/>
  <c r="T26" i="1" s="1"/>
  <c r="V18" i="1"/>
  <c r="L19" i="1"/>
  <c r="N19" i="1"/>
  <c r="N68" i="1"/>
  <c r="L68" i="1"/>
  <c r="R92" i="1"/>
  <c r="T92" i="1" s="1"/>
  <c r="P92" i="1"/>
  <c r="P71" i="1"/>
  <c r="R71" i="1"/>
  <c r="T71" i="1" s="1"/>
  <c r="N43" i="1"/>
  <c r="L43" i="1"/>
  <c r="T33" i="1"/>
  <c r="P33" i="1"/>
  <c r="R63" i="1"/>
  <c r="T63" i="1" s="1"/>
  <c r="P63" i="1"/>
  <c r="P55" i="1"/>
  <c r="R55" i="1"/>
  <c r="T55" i="1" s="1"/>
  <c r="L86" i="1"/>
  <c r="N86" i="1"/>
  <c r="R22" i="1"/>
  <c r="T22" i="1" s="1"/>
  <c r="P22" i="1"/>
  <c r="L73" i="1"/>
  <c r="N73" i="1"/>
  <c r="R59" i="1"/>
  <c r="T59" i="1" s="1"/>
  <c r="P59" i="1"/>
  <c r="L66" i="1"/>
  <c r="D101" i="1"/>
  <c r="P57" i="1"/>
  <c r="R57" i="1"/>
  <c r="T57" i="1" s="1"/>
  <c r="T31" i="1"/>
  <c r="P31" i="1"/>
  <c r="D18" i="3" l="1"/>
  <c r="P60" i="1"/>
  <c r="V60" i="1" s="1"/>
  <c r="P77" i="1"/>
  <c r="V77" i="1" s="1"/>
  <c r="P24" i="1"/>
  <c r="V24" i="1" s="1"/>
  <c r="V59" i="1"/>
  <c r="P32" i="1"/>
  <c r="V32" i="1" s="1"/>
  <c r="L98" i="1"/>
  <c r="F12" i="3"/>
  <c r="H98" i="1"/>
  <c r="E12" i="3"/>
  <c r="V112" i="1"/>
  <c r="H14" i="3"/>
  <c r="J14" i="3" s="1"/>
  <c r="H99" i="1"/>
  <c r="E15" i="3"/>
  <c r="H100" i="1"/>
  <c r="E13" i="3"/>
  <c r="H96" i="1"/>
  <c r="E10" i="3"/>
  <c r="V74" i="1"/>
  <c r="V20" i="1"/>
  <c r="V63" i="1"/>
  <c r="V76" i="1"/>
  <c r="V72" i="1"/>
  <c r="V64" i="1"/>
  <c r="V62" i="1"/>
  <c r="P91" i="1"/>
  <c r="R91" i="1"/>
  <c r="T91" i="1" s="1"/>
  <c r="T94" i="1" s="1"/>
  <c r="T101" i="1" s="1"/>
  <c r="P84" i="1"/>
  <c r="V82" i="1"/>
  <c r="V55" i="1"/>
  <c r="V33" i="1"/>
  <c r="V71" i="1"/>
  <c r="L29" i="1"/>
  <c r="V39" i="1"/>
  <c r="V61" i="1"/>
  <c r="R34" i="1"/>
  <c r="T34" i="1" s="1"/>
  <c r="T36" i="1" s="1"/>
  <c r="P34" i="1"/>
  <c r="D108" i="1"/>
  <c r="V70" i="1"/>
  <c r="R69" i="1"/>
  <c r="T69" i="1" s="1"/>
  <c r="P69" i="1"/>
  <c r="L36" i="1"/>
  <c r="T66" i="1"/>
  <c r="V22" i="1"/>
  <c r="V26" i="1"/>
  <c r="P25" i="1"/>
  <c r="V25" i="1" s="1"/>
  <c r="R23" i="1"/>
  <c r="T23" i="1" s="1"/>
  <c r="P23" i="1"/>
  <c r="P19" i="1"/>
  <c r="R19" i="1"/>
  <c r="T19" i="1" s="1"/>
  <c r="R73" i="1"/>
  <c r="T73" i="1" s="1"/>
  <c r="P73" i="1"/>
  <c r="P86" i="1"/>
  <c r="P89" i="1" s="1"/>
  <c r="R86" i="1"/>
  <c r="T86" i="1" s="1"/>
  <c r="T89" i="1" s="1"/>
  <c r="L49" i="1"/>
  <c r="L79" i="1"/>
  <c r="F15" i="3" s="1"/>
  <c r="V92" i="1"/>
  <c r="V57" i="1"/>
  <c r="L89" i="1"/>
  <c r="F16" i="3" s="1"/>
  <c r="P43" i="1"/>
  <c r="P49" i="1" s="1"/>
  <c r="R43" i="1"/>
  <c r="T43" i="1" s="1"/>
  <c r="T49" i="1" s="1"/>
  <c r="R68" i="1"/>
  <c r="T68" i="1" s="1"/>
  <c r="P68" i="1"/>
  <c r="V31" i="1"/>
  <c r="E18" i="3" l="1"/>
  <c r="T97" i="1"/>
  <c r="L97" i="1"/>
  <c r="L107" i="1"/>
  <c r="P66" i="1"/>
  <c r="V66" i="1" s="1"/>
  <c r="V69" i="1"/>
  <c r="P36" i="1"/>
  <c r="F9" i="3"/>
  <c r="H108" i="1"/>
  <c r="E17" i="3" s="1"/>
  <c r="E19" i="3" s="1"/>
  <c r="V19" i="1"/>
  <c r="D109" i="1"/>
  <c r="D17" i="3"/>
  <c r="T98" i="1"/>
  <c r="H12" i="3"/>
  <c r="H9" i="3"/>
  <c r="T100" i="1"/>
  <c r="H16" i="3"/>
  <c r="V84" i="1"/>
  <c r="G13" i="3"/>
  <c r="J13" i="3" s="1"/>
  <c r="L96" i="1"/>
  <c r="F10" i="3"/>
  <c r="V23" i="1"/>
  <c r="P100" i="1"/>
  <c r="P29" i="1"/>
  <c r="P79" i="1"/>
  <c r="V91" i="1"/>
  <c r="V34" i="1"/>
  <c r="P94" i="1"/>
  <c r="G16" i="3" s="1"/>
  <c r="V68" i="1"/>
  <c r="T79" i="1"/>
  <c r="V73" i="1"/>
  <c r="V49" i="1"/>
  <c r="T29" i="1"/>
  <c r="V86" i="1"/>
  <c r="L99" i="1"/>
  <c r="V89" i="1"/>
  <c r="L100" i="1"/>
  <c r="V43" i="1"/>
  <c r="F18" i="3" l="1"/>
  <c r="G10" i="3"/>
  <c r="P107" i="1"/>
  <c r="G9" i="3"/>
  <c r="P97" i="1"/>
  <c r="V97" i="1" s="1"/>
  <c r="H10" i="3"/>
  <c r="J10" i="3" s="1"/>
  <c r="T107" i="1"/>
  <c r="D150" i="1"/>
  <c r="D154" i="1"/>
  <c r="D155" i="1" s="1"/>
  <c r="G12" i="3"/>
  <c r="J12" i="3" s="1"/>
  <c r="P98" i="1"/>
  <c r="V98" i="1" s="1"/>
  <c r="H109" i="1"/>
  <c r="H154" i="1" s="1"/>
  <c r="H155" i="1" s="1"/>
  <c r="V36" i="1"/>
  <c r="E20" i="3"/>
  <c r="E44" i="3" s="1"/>
  <c r="J16" i="3"/>
  <c r="P96" i="1"/>
  <c r="V100" i="1"/>
  <c r="T99" i="1"/>
  <c r="H15" i="3"/>
  <c r="J9" i="3"/>
  <c r="P99" i="1"/>
  <c r="G15" i="3"/>
  <c r="D19" i="3"/>
  <c r="V29" i="1"/>
  <c r="P101" i="1"/>
  <c r="V101" i="1" s="1"/>
  <c r="V94" i="1"/>
  <c r="V79" i="1"/>
  <c r="L108" i="1"/>
  <c r="T96" i="1"/>
  <c r="G18" i="3" l="1"/>
  <c r="H18" i="3"/>
  <c r="E45" i="3"/>
  <c r="E46" i="3" s="1"/>
  <c r="D156" i="1"/>
  <c r="V99" i="1"/>
  <c r="H150" i="1"/>
  <c r="H156" i="1" s="1"/>
  <c r="T108" i="1"/>
  <c r="H17" i="3" s="1"/>
  <c r="H19" i="3" s="1"/>
  <c r="H20" i="3" s="1"/>
  <c r="H44" i="3" s="1"/>
  <c r="J15" i="3"/>
  <c r="J18" i="3" s="1"/>
  <c r="D20" i="3"/>
  <c r="L109" i="1"/>
  <c r="F17" i="3"/>
  <c r="P108" i="1"/>
  <c r="V107" i="1"/>
  <c r="V96" i="1"/>
  <c r="H45" i="3" l="1"/>
  <c r="H46" i="3" s="1"/>
  <c r="H48" i="3" s="1"/>
  <c r="L150" i="1"/>
  <c r="L154" i="1"/>
  <c r="L155" i="1" s="1"/>
  <c r="E47" i="3"/>
  <c r="E48" i="3"/>
  <c r="E49" i="3" s="1"/>
  <c r="T109" i="1"/>
  <c r="P109" i="1"/>
  <c r="G17" i="3"/>
  <c r="G19" i="3" s="1"/>
  <c r="G20" i="3" s="1"/>
  <c r="G44" i="3" s="1"/>
  <c r="F19" i="3"/>
  <c r="D44" i="3"/>
  <c r="D45" i="3" s="1"/>
  <c r="D46" i="3" s="1"/>
  <c r="V108" i="1"/>
  <c r="L156" i="1" l="1"/>
  <c r="H47" i="3"/>
  <c r="G45" i="3"/>
  <c r="G47" i="3" s="1"/>
  <c r="T150" i="1"/>
  <c r="T154" i="1"/>
  <c r="T155" i="1" s="1"/>
  <c r="P150" i="1"/>
  <c r="P154" i="1"/>
  <c r="P155" i="1" s="1"/>
  <c r="J17" i="3"/>
  <c r="V109" i="1"/>
  <c r="F20" i="3"/>
  <c r="J19" i="3"/>
  <c r="G46" i="3" l="1"/>
  <c r="G48" i="3" s="1"/>
  <c r="T156" i="1"/>
  <c r="V155" i="1"/>
  <c r="V150" i="1"/>
  <c r="P156" i="1"/>
  <c r="F44" i="3"/>
  <c r="J20" i="3"/>
  <c r="V154" i="1"/>
  <c r="D47" i="3"/>
  <c r="G49" i="3" l="1"/>
  <c r="V156" i="1"/>
  <c r="H49" i="3"/>
  <c r="F45" i="3"/>
  <c r="F46" i="3" s="1"/>
  <c r="J46" i="3" s="1"/>
  <c r="D48" i="3"/>
  <c r="D49" i="3" s="1"/>
  <c r="J44" i="3"/>
  <c r="J45" i="3" l="1"/>
  <c r="F47" i="3"/>
  <c r="J47" i="3" s="1"/>
  <c r="F48" i="3" l="1"/>
  <c r="F49" i="3" s="1"/>
  <c r="J48" i="3"/>
  <c r="J4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Teresa Hammitt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new PIs, once funded you can get more information on how to request a new PI org code by following the link below.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12" authorId="1" shapeId="0" xr:uid="{90F736E9-F507-48CF-9BAE-3868FD82A3B7}">
      <text>
        <r>
          <rPr>
            <sz val="9"/>
            <color indexed="81"/>
            <rFont val="Tahoma"/>
            <family val="2"/>
          </rPr>
          <t>Part of employment contract</t>
        </r>
      </text>
    </comment>
    <comment ref="A11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1" authorId="2" shapeId="0" xr:uid="{F66E6F78-1131-4D92-A449-48AD3AB7BA12}">
      <text>
        <r>
          <rPr>
            <sz val="9"/>
            <color indexed="81"/>
            <rFont val="Tahoma"/>
            <family val="2"/>
          </rPr>
          <t>Student Costs are excluded from Modified Total Direct Costs</t>
        </r>
      </text>
    </comment>
    <comment ref="A128" authorId="2" shapeId="0" xr:uid="{79E41DCD-E8FC-4830-BE83-927402C294C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42" authorId="2" shapeId="0" xr:uid="{93CAA7F7-A41F-4B44-96BE-27CE8733ACCE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54" authorId="0" shapeId="0" xr:uid="{00000000-0006-0000-0000-000003000000}">
      <text>
        <r>
          <rPr>
            <sz val="9"/>
            <color indexed="81"/>
            <rFont val="Tahoma"/>
            <family val="2"/>
          </rPr>
          <t>Verify the first $25,000 is added in on all Subawards in calculating the MTDC</t>
        </r>
      </text>
    </comment>
  </commentList>
</comments>
</file>

<file path=xl/sharedStrings.xml><?xml version="1.0" encoding="utf-8"?>
<sst xmlns="http://schemas.openxmlformats.org/spreadsheetml/2006/main" count="393" uniqueCount="230">
  <si>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</si>
  <si>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</si>
  <si>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</si>
  <si>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</si>
  <si>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</si>
  <si>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</si>
  <si>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</si>
  <si>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</si>
  <si>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</si>
  <si>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</si>
  <si>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</si>
  <si>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</si>
  <si>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</si>
  <si>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</si>
  <si>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</si>
  <si>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</si>
  <si>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</si>
  <si>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</si>
  <si>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</si>
  <si>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</si>
  <si>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</si>
  <si>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</si>
  <si>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</si>
  <si>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</si>
  <si>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</si>
  <si>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</si>
  <si>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</si>
  <si>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</si>
  <si>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</si>
  <si>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</si>
  <si>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</si>
  <si>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</si>
  <si>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</si>
  <si>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</si>
  <si>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</si>
  <si>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</si>
  <si>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</si>
  <si>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</si>
  <si>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</si>
  <si>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</si>
  <si>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</si>
  <si>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</si>
  <si>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</si>
  <si>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</si>
  <si>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</si>
  <si>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</si>
  <si>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</si>
  <si>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</si>
  <si>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</si>
  <si>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</si>
  <si>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</si>
  <si>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</si>
  <si>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</si>
  <si>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</si>
  <si>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</si>
  <si>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</si>
  <si>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</si>
  <si>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</si>
  <si>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</si>
  <si>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</si>
  <si>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</si>
  <si>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</si>
  <si>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</si>
  <si>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</si>
  <si>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</si>
  <si>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</si>
  <si>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</si>
  <si>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</si>
  <si>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</si>
  <si>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</si>
  <si>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</si>
  <si>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</si>
  <si>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</si>
  <si>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</si>
  <si>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</si>
  <si>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</si>
  <si>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</si>
  <si>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</si>
  <si>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</si>
  <si>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</si>
  <si>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</si>
  <si>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</si>
  <si>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</si>
  <si>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</si>
  <si>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</si>
  <si>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</si>
  <si>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</si>
  <si>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</si>
  <si>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</si>
  <si>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</si>
  <si>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</si>
  <si>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</si>
  <si>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</si>
  <si>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</si>
  <si>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</si>
  <si>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</si>
  <si>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</si>
  <si>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</si>
  <si>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</si>
  <si>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</si>
  <si>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</si>
  <si>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</si>
  <si>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</si>
  <si>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</si>
  <si>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</si>
  <si>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</si>
  <si>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</si>
  <si>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</si>
  <si>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</si>
  <si>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</si>
  <si>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</si>
  <si>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</si>
  <si>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</si>
  <si>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</si>
  <si>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</si>
  <si>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</si>
  <si>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</si>
  <si>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</si>
  <si>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</si>
  <si>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</si>
  <si>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</si>
  <si>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</si>
  <si>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FY23</t>
  </si>
  <si>
    <t>Modified Total Direct Costs *</t>
  </si>
  <si>
    <t xml:space="preserve">PI Name: </t>
  </si>
  <si>
    <t xml:space="preserve">http://fsm.unm.edu/forms.html </t>
  </si>
  <si>
    <t>FY24</t>
  </si>
  <si>
    <t>Participant Incentives</t>
  </si>
  <si>
    <t>*More information on Participant Support and Participant Incentives can be found at: http://osp.unm.edu/pi-resources/participant-support.html</t>
  </si>
  <si>
    <t xml:space="preserve"> Enter Sunshine Base Salary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</si>
  <si>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</si>
  <si>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</si>
  <si>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</si>
  <si>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</si>
  <si>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</si>
  <si>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</si>
  <si>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</si>
  <si>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</si>
  <si>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>*Per UNM guidelines, there are no modifiers on budgets with reduced F&amp;A unless otherwise stated in the solicitation. The reduced F&amp;A rate must be applied to total direct costs.</t>
  </si>
  <si>
    <t>FY25</t>
  </si>
  <si>
    <t>Student Costs</t>
  </si>
  <si>
    <t>Stipends and Awards</t>
  </si>
  <si>
    <t>Telephone and Internet Costs</t>
  </si>
  <si>
    <t>*Participant Incentivees are NOT excluded from F&amp;A - More information on Partcipant Support and Participant Incentives can be found at http://osp.unm.edu/pi-resources/participant-support.html</t>
  </si>
  <si>
    <r>
      <t>*</t>
    </r>
    <r>
      <rPr>
        <b/>
        <sz val="8"/>
        <rFont val="Andalus"/>
      </rPr>
      <t>All sections highlighted in green are excluded from F&amp;A</t>
    </r>
  </si>
  <si>
    <t>GRAND TOTALS</t>
  </si>
  <si>
    <t>(89Z0)</t>
  </si>
  <si>
    <t xml:space="preserve"> F&amp;A Costs @ </t>
  </si>
  <si>
    <t>F&amp;A Costs @</t>
  </si>
  <si>
    <t>Modified Total Direct Costs</t>
    <phoneticPr fontId="2" type="noConversion"/>
  </si>
  <si>
    <t>Total Direct Costs</t>
  </si>
  <si>
    <t>(9000)</t>
  </si>
  <si>
    <t>Equipment - Capital &gt; $5000 (excl)</t>
  </si>
  <si>
    <t>F&amp;A On First $25,000 ONLY per each Subaward</t>
  </si>
  <si>
    <t>(7060)</t>
  </si>
  <si>
    <t>Rent If Off Campus Rate Used (excl)</t>
  </si>
  <si>
    <t>(63V0)</t>
  </si>
  <si>
    <t>(6370)</t>
  </si>
  <si>
    <t>(6020)</t>
  </si>
  <si>
    <t>(4640)</t>
  </si>
  <si>
    <r>
      <t>Participant Incentives Gen</t>
    </r>
    <r>
      <rPr>
        <sz val="8"/>
        <color rgb="FFFF0000"/>
        <rFont val="Andalus"/>
      </rPr>
      <t>*</t>
    </r>
  </si>
  <si>
    <t>(4660)</t>
  </si>
  <si>
    <t>Participant Support Gen</t>
  </si>
  <si>
    <t>(4060)</t>
  </si>
  <si>
    <t>(3100)</t>
  </si>
  <si>
    <t>Material and Supplies</t>
  </si>
  <si>
    <t>Total Salary+Fringe</t>
    <phoneticPr fontId="2" type="noConversion"/>
  </si>
  <si>
    <t>Total Fringe &amp; Insurance</t>
  </si>
  <si>
    <t>Sub-Total Salary</t>
    <phoneticPr fontId="2" type="noConversion"/>
  </si>
  <si>
    <t>(21J0)</t>
  </si>
  <si>
    <t>(20J0)</t>
  </si>
  <si>
    <t>(20F0)</t>
  </si>
  <si>
    <t>Post Doctoral</t>
  </si>
  <si>
    <t>(20A1)</t>
    <phoneticPr fontId="2" type="noConversion"/>
  </si>
  <si>
    <t>RA &amp; PA Tuition Remission</t>
  </si>
  <si>
    <t>(20A0)</t>
  </si>
  <si>
    <t>RA, TA, GA, PA Student</t>
  </si>
  <si>
    <t>(2020)</t>
  </si>
  <si>
    <t>(2002)</t>
  </si>
  <si>
    <t>Faculty Summer Research</t>
  </si>
  <si>
    <t>(2000)</t>
  </si>
  <si>
    <t>Faculty</t>
  </si>
  <si>
    <t>Total    Amount</t>
    <phoneticPr fontId="2" type="noConversion"/>
  </si>
  <si>
    <t>Year 6</t>
  </si>
  <si>
    <t>Year 5</t>
  </si>
  <si>
    <t>Year 4</t>
  </si>
  <si>
    <t>Year 3</t>
  </si>
  <si>
    <t>Year 2</t>
  </si>
  <si>
    <t>Year 1</t>
  </si>
  <si>
    <t>Acct. Code</t>
  </si>
  <si>
    <t>Budget Category</t>
  </si>
  <si>
    <t>SUBMITTING DEPT. NAME &amp; ORG CODE</t>
  </si>
  <si>
    <t>PROJECT TITLE</t>
  </si>
  <si>
    <t xml:space="preserve">PRINCIPAL INVESTIGATOR NAME  </t>
  </si>
  <si>
    <t>SPONSORING AGENCY</t>
  </si>
  <si>
    <t>OVER-EXPENDITURE INDEX</t>
  </si>
  <si>
    <t>PI ORG CODE</t>
  </si>
  <si>
    <t>CAYUSE SP#</t>
  </si>
  <si>
    <t>AWARD BUDGET SHEET</t>
  </si>
  <si>
    <t>All Staff</t>
  </si>
  <si>
    <t>Undergrad and High School Student</t>
  </si>
  <si>
    <t>Total Student Costs</t>
  </si>
  <si>
    <t>Travel (not for student employees)</t>
  </si>
  <si>
    <t>Domestic Travel</t>
  </si>
  <si>
    <t>International Travel</t>
  </si>
  <si>
    <t>(3820)</t>
  </si>
  <si>
    <t>(3840)</t>
  </si>
  <si>
    <t>Telephone &amp; Internet Costs</t>
  </si>
  <si>
    <t>(49Z0)</t>
  </si>
  <si>
    <t>Rent (if OFF Campus Rate Used (excl)</t>
  </si>
  <si>
    <t>Submitting Unit:</t>
  </si>
  <si>
    <t>Yes</t>
  </si>
  <si>
    <t>No</t>
  </si>
  <si>
    <t>PI Org Code (if currently have one):</t>
  </si>
  <si>
    <t>To request a new PI org code when funds are awarded, go to:</t>
  </si>
  <si>
    <t>Overexpenditure Index (if currently have one):</t>
  </si>
  <si>
    <t>Extra Compensation</t>
  </si>
  <si>
    <r>
      <t xml:space="preserve">Rsch Fac, Release Time, </t>
    </r>
    <r>
      <rPr>
        <b/>
        <sz val="10"/>
        <color rgb="FF7030A0"/>
        <rFont val="Times New Roman"/>
        <family val="1"/>
      </rPr>
      <t>Extra Comp</t>
    </r>
  </si>
  <si>
    <t>Reduced F&amp;A Rate? (dropdown)</t>
  </si>
  <si>
    <t>Enter Subaward Name and Acct Code if known</t>
  </si>
  <si>
    <t>Fees/Tuition (not part of compensation)</t>
  </si>
  <si>
    <t>Materials and Supplies</t>
  </si>
  <si>
    <t>Check</t>
  </si>
  <si>
    <t>(200C)</t>
  </si>
  <si>
    <t>Revised 11/2020</t>
  </si>
  <si>
    <t>(Note: Extra Comp is extremely rare and must follow UNM guidelines as well as have agency pre-approval; See Faculty Handbook C140 for faculty or hr.unm.edu/extra-compensation for staff)</t>
  </si>
  <si>
    <t>Student Participant Costs</t>
  </si>
  <si>
    <t>FY26</t>
  </si>
  <si>
    <t>FY27</t>
  </si>
  <si>
    <t>Last updated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</si>
</sst>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  <numFmt numFmtId="170" formatCode=";;;"/>
  </numFmts>
  <fonts count="36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rgb="FF7030A0"/>
      <name val="Times New Roman"/>
      <family val="1"/>
    </font>
    <font>
      <sz val="10"/>
      <name val="Arial"/>
      <family val="2"/>
    </font>
    <font>
      <sz val="8"/>
      <name val="Andalus"/>
      <family val="1"/>
    </font>
    <font>
      <b/>
      <sz val="8"/>
      <name val="Andalus"/>
      <family val="1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color rgb="FFFF0000"/>
      <name val="Andalus"/>
    </font>
    <font>
      <b/>
      <sz val="8"/>
      <name val="Andalus"/>
    </font>
    <font>
      <b/>
      <u/>
      <sz val="8"/>
      <name val="Andalus"/>
      <family val="1"/>
    </font>
    <font>
      <sz val="5"/>
      <name val="Andalus"/>
      <family val="1"/>
    </font>
    <font>
      <sz val="8"/>
      <color rgb="FFFF0000"/>
      <name val="Andalus"/>
    </font>
    <font>
      <b/>
      <i/>
      <sz val="8"/>
      <name val="Andalus"/>
      <family val="1"/>
    </font>
    <font>
      <b/>
      <sz val="6"/>
      <name val="Andalus"/>
      <family val="1"/>
    </font>
    <font>
      <b/>
      <sz val="7"/>
      <name val="Andalus"/>
      <family val="1"/>
    </font>
    <font>
      <b/>
      <sz val="14"/>
      <name val="Andalus"/>
      <family val="1"/>
    </font>
    <font>
      <i/>
      <sz val="10"/>
      <color rgb="FF000000"/>
      <name val="Times New Roman"/>
      <family val="1"/>
    </font>
    <font>
      <sz val="8"/>
      <name val="Andalus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Andalus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2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  <xf numFmtId="0" fontId="12" fillId="0" borderId="0" xfId="3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15" fillId="0" borderId="9" xfId="0" applyFont="1" applyBorder="1" applyAlignment="1" applyProtection="1">
      <alignment horizontal="right"/>
    </xf>
    <xf numFmtId="168" fontId="15" fillId="9" borderId="10" xfId="0" applyNumberFormat="1" applyFont="1" applyFill="1" applyBorder="1" applyAlignment="1">
      <alignment horizontal="right"/>
    </xf>
    <xf numFmtId="0" fontId="15" fillId="0" borderId="0" xfId="0" applyFont="1" applyProtection="1"/>
    <xf numFmtId="0" fontId="15" fillId="0" borderId="11" xfId="0" applyFont="1" applyBorder="1" applyAlignment="1" applyProtection="1">
      <alignment horizontal="right"/>
    </xf>
    <xf numFmtId="0" fontId="15" fillId="9" borderId="12" xfId="0" applyFont="1" applyFill="1" applyBorder="1" applyAlignment="1">
      <alignment horizontal="center"/>
    </xf>
    <xf numFmtId="0" fontId="15" fillId="10" borderId="13" xfId="0" applyFont="1" applyFill="1" applyBorder="1" applyAlignment="1" applyProtection="1">
      <alignment horizontal="right"/>
    </xf>
    <xf numFmtId="168" fontId="15" fillId="10" borderId="10" xfId="0" applyNumberFormat="1" applyFont="1" applyFill="1" applyBorder="1" applyAlignment="1" applyProtection="1">
      <alignment horizontal="right"/>
    </xf>
    <xf numFmtId="169" fontId="15" fillId="0" borderId="0" xfId="0" applyNumberFormat="1" applyFont="1" applyProtection="1"/>
    <xf numFmtId="0" fontId="15" fillId="6" borderId="9" xfId="0" applyFont="1" applyFill="1" applyBorder="1" applyAlignment="1" applyProtection="1">
      <alignment horizontal="right"/>
    </xf>
    <xf numFmtId="168" fontId="15" fillId="6" borderId="10" xfId="0" applyNumberFormat="1" applyFont="1" applyFill="1" applyBorder="1" applyAlignment="1" applyProtection="1">
      <alignment horizontal="right"/>
    </xf>
    <xf numFmtId="0" fontId="15" fillId="6" borderId="11" xfId="0" applyFont="1" applyFill="1" applyBorder="1" applyAlignment="1" applyProtection="1">
      <alignment horizontal="right"/>
    </xf>
    <xf numFmtId="168" fontId="15" fillId="6" borderId="14" xfId="0" applyNumberFormat="1" applyFont="1" applyFill="1" applyBorder="1" applyAlignment="1" applyProtection="1">
      <alignment horizontal="right"/>
    </xf>
    <xf numFmtId="0" fontId="15" fillId="6" borderId="15" xfId="0" applyFont="1" applyFill="1" applyBorder="1" applyProtection="1"/>
    <xf numFmtId="0" fontId="15" fillId="11" borderId="9" xfId="0" applyFont="1" applyFill="1" applyBorder="1" applyAlignment="1" applyProtection="1">
      <alignment horizontal="right"/>
    </xf>
    <xf numFmtId="168" fontId="15" fillId="11" borderId="10" xfId="0" applyNumberFormat="1" applyFont="1" applyFill="1" applyBorder="1" applyAlignment="1" applyProtection="1">
      <alignment horizontal="right"/>
    </xf>
    <xf numFmtId="0" fontId="15" fillId="11" borderId="11" xfId="0" applyFont="1" applyFill="1" applyBorder="1" applyAlignment="1" applyProtection="1">
      <alignment horizontal="right"/>
    </xf>
    <xf numFmtId="168" fontId="15" fillId="11" borderId="14" xfId="0" applyNumberFormat="1" applyFont="1" applyFill="1" applyBorder="1" applyAlignment="1" applyProtection="1">
      <alignment horizontal="right"/>
    </xf>
    <xf numFmtId="0" fontId="15" fillId="11" borderId="15" xfId="0" applyFont="1" applyFill="1" applyBorder="1" applyProtection="1"/>
    <xf numFmtId="0" fontId="3" fillId="7" borderId="0" xfId="0" applyFont="1" applyFill="1" applyBorder="1" applyAlignment="1"/>
    <xf numFmtId="0" fontId="14" fillId="7" borderId="0" xfId="0" applyFont="1" applyFill="1" applyBorder="1" applyAlignment="1"/>
    <xf numFmtId="0" fontId="12" fillId="7" borderId="0" xfId="3" applyFill="1" applyBorder="1" applyAlignment="1"/>
    <xf numFmtId="0" fontId="18" fillId="0" borderId="0" xfId="4" applyFont="1" applyBorder="1"/>
    <xf numFmtId="0" fontId="18" fillId="0" borderId="0" xfId="4" applyFont="1" applyBorder="1" applyAlignment="1">
      <alignment horizontal="right"/>
    </xf>
    <xf numFmtId="0" fontId="18" fillId="0" borderId="0" xfId="4" applyFont="1" applyBorder="1" applyAlignment="1" applyProtection="1">
      <alignment horizontal="center" vertical="center"/>
      <protection locked="0"/>
    </xf>
    <xf numFmtId="49" fontId="18" fillId="0" borderId="0" xfId="4" applyNumberFormat="1" applyFont="1" applyBorder="1" applyAlignment="1" applyProtection="1">
      <alignment horizontal="center" vertical="center"/>
      <protection locked="0"/>
    </xf>
    <xf numFmtId="49" fontId="18" fillId="0" borderId="0" xfId="4" applyNumberFormat="1" applyFont="1" applyBorder="1" applyAlignment="1">
      <alignment horizontal="left" vertical="center"/>
    </xf>
    <xf numFmtId="0" fontId="18" fillId="0" borderId="0" xfId="4" applyNumberFormat="1" applyFont="1" applyBorder="1" applyAlignment="1" applyProtection="1">
      <alignment horizontal="right" vertical="center"/>
      <protection locked="0"/>
    </xf>
    <xf numFmtId="0" fontId="18" fillId="0" borderId="0" xfId="4" applyNumberFormat="1" applyFont="1" applyBorder="1" applyAlignment="1" applyProtection="1">
      <alignment vertical="center"/>
      <protection locked="0"/>
    </xf>
    <xf numFmtId="0" fontId="18" fillId="0" borderId="0" xfId="4" applyNumberFormat="1" applyFont="1" applyBorder="1" applyAlignment="1" applyProtection="1">
      <alignment horizontal="center" vertical="center"/>
      <protection locked="0"/>
    </xf>
    <xf numFmtId="0" fontId="22" fillId="0" borderId="0" xfId="4" applyNumberFormat="1" applyFont="1" applyBorder="1" applyAlignment="1" applyProtection="1">
      <alignment vertical="center"/>
      <protection locked="0"/>
    </xf>
    <xf numFmtId="168" fontId="19" fillId="12" borderId="16" xfId="4" applyNumberFormat="1" applyFont="1" applyFill="1" applyBorder="1" applyAlignment="1" applyProtection="1">
      <alignment horizontal="right" vertical="center"/>
      <protection hidden="1"/>
    </xf>
    <xf numFmtId="168" fontId="19" fillId="12" borderId="17" xfId="4" applyNumberFormat="1" applyFont="1" applyFill="1" applyBorder="1" applyAlignment="1" applyProtection="1">
      <alignment horizontal="right" vertical="center"/>
      <protection hidden="1"/>
    </xf>
    <xf numFmtId="0" fontId="19" fillId="12" borderId="17" xfId="4" applyNumberFormat="1" applyFont="1" applyFill="1" applyBorder="1" applyAlignment="1" applyProtection="1">
      <alignment horizontal="center" vertical="center" wrapText="1"/>
    </xf>
    <xf numFmtId="168" fontId="19" fillId="0" borderId="18" xfId="4" applyNumberFormat="1" applyFont="1" applyFill="1" applyBorder="1" applyAlignment="1" applyProtection="1">
      <alignment horizontal="right" vertical="center"/>
      <protection hidden="1"/>
    </xf>
    <xf numFmtId="168" fontId="18" fillId="0" borderId="19" xfId="4" applyNumberFormat="1" applyFont="1" applyFill="1" applyBorder="1" applyAlignment="1" applyProtection="1">
      <alignment horizontal="right" vertical="center"/>
      <protection hidden="1"/>
    </xf>
    <xf numFmtId="0" fontId="18" fillId="0" borderId="19" xfId="4" applyNumberFormat="1" applyFont="1" applyFill="1" applyBorder="1" applyAlignment="1" applyProtection="1">
      <alignment horizontal="center" vertical="center" wrapText="1"/>
    </xf>
    <xf numFmtId="165" fontId="24" fillId="13" borderId="19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4" applyNumberFormat="1" applyFont="1" applyFill="1" applyBorder="1" applyAlignment="1" applyProtection="1">
      <alignment horizontal="center" vertical="center" wrapText="1"/>
    </xf>
    <xf numFmtId="168" fontId="19" fillId="0" borderId="21" xfId="4" applyNumberFormat="1" applyFont="1" applyFill="1" applyBorder="1" applyAlignment="1" applyProtection="1">
      <alignment horizontal="right" vertical="center"/>
      <protection locked="0"/>
    </xf>
    <xf numFmtId="168" fontId="18" fillId="0" borderId="22" xfId="4" applyNumberFormat="1" applyFont="1" applyFill="1" applyBorder="1" applyAlignment="1" applyProtection="1">
      <alignment horizontal="right" vertical="center"/>
      <protection locked="0"/>
    </xf>
    <xf numFmtId="0" fontId="18" fillId="0" borderId="22" xfId="4" applyNumberFormat="1" applyFont="1" applyFill="1" applyBorder="1" applyAlignment="1" applyProtection="1">
      <alignment horizontal="center" vertical="center" wrapText="1"/>
    </xf>
    <xf numFmtId="165" fontId="19" fillId="13" borderId="22" xfId="4" applyNumberFormat="1" applyFont="1" applyFill="1" applyBorder="1" applyAlignment="1">
      <alignment horizontal="center" vertical="center"/>
    </xf>
    <xf numFmtId="49" fontId="19" fillId="0" borderId="23" xfId="4" applyNumberFormat="1" applyFont="1" applyFill="1" applyBorder="1" applyAlignment="1" applyProtection="1">
      <alignment horizontal="center" vertical="center"/>
    </xf>
    <xf numFmtId="168" fontId="19" fillId="0" borderId="24" xfId="4" applyNumberFormat="1" applyFont="1" applyFill="1" applyBorder="1" applyAlignment="1" applyProtection="1">
      <alignment horizontal="right" vertical="center"/>
      <protection hidden="1"/>
    </xf>
    <xf numFmtId="168" fontId="18" fillId="0" borderId="25" xfId="4" applyNumberFormat="1" applyFont="1" applyFill="1" applyBorder="1" applyAlignment="1" applyProtection="1">
      <alignment horizontal="right" vertical="center"/>
      <protection hidden="1"/>
    </xf>
    <xf numFmtId="0" fontId="18" fillId="0" borderId="25" xfId="4" applyNumberFormat="1" applyFont="1" applyFill="1" applyBorder="1" applyAlignment="1" applyProtection="1">
      <alignment horizontal="center" vertical="center" wrapText="1"/>
    </xf>
    <xf numFmtId="0" fontId="18" fillId="14" borderId="0" xfId="4" applyFont="1" applyFill="1" applyBorder="1"/>
    <xf numFmtId="168" fontId="19" fillId="14" borderId="18" xfId="4" applyNumberFormat="1" applyFont="1" applyFill="1" applyBorder="1" applyAlignment="1" applyProtection="1">
      <alignment horizontal="right" vertical="center"/>
    </xf>
    <xf numFmtId="168" fontId="18" fillId="14" borderId="19" xfId="4" applyNumberFormat="1" applyFont="1" applyFill="1" applyBorder="1" applyAlignment="1" applyProtection="1">
      <alignment horizontal="right" vertical="center"/>
      <protection locked="0"/>
    </xf>
    <xf numFmtId="49" fontId="18" fillId="14" borderId="19" xfId="4" applyNumberFormat="1" applyFont="1" applyFill="1" applyBorder="1" applyAlignment="1" applyProtection="1">
      <alignment horizontal="center" vertical="center" wrapText="1"/>
    </xf>
    <xf numFmtId="168" fontId="19" fillId="14" borderId="21" xfId="4" applyNumberFormat="1" applyFont="1" applyFill="1" applyBorder="1" applyAlignment="1" applyProtection="1">
      <alignment horizontal="right" vertical="center"/>
    </xf>
    <xf numFmtId="168" fontId="18" fillId="14" borderId="22" xfId="4" applyNumberFormat="1" applyFont="1" applyFill="1" applyBorder="1" applyAlignment="1" applyProtection="1">
      <alignment horizontal="right" vertical="center"/>
      <protection locked="0"/>
    </xf>
    <xf numFmtId="49" fontId="18" fillId="14" borderId="22" xfId="4" applyNumberFormat="1" applyFont="1" applyFill="1" applyBorder="1" applyAlignment="1" applyProtection="1">
      <alignment horizontal="center" vertical="center" wrapText="1"/>
    </xf>
    <xf numFmtId="168" fontId="19" fillId="15" borderId="21" xfId="4" applyNumberFormat="1" applyFont="1" applyFill="1" applyBorder="1" applyAlignment="1" applyProtection="1">
      <alignment horizontal="right" vertical="center"/>
    </xf>
    <xf numFmtId="168" fontId="18" fillId="15" borderId="22" xfId="4" applyNumberFormat="1" applyFont="1" applyFill="1" applyBorder="1" applyAlignment="1" applyProtection="1">
      <alignment horizontal="right" vertical="center"/>
      <protection locked="0"/>
    </xf>
    <xf numFmtId="49" fontId="18" fillId="15" borderId="22" xfId="4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/>
    <xf numFmtId="168" fontId="19" fillId="14" borderId="27" xfId="4" applyNumberFormat="1" applyFont="1" applyFill="1" applyBorder="1" applyAlignment="1" applyProtection="1">
      <alignment horizontal="right" vertical="center"/>
    </xf>
    <xf numFmtId="168" fontId="18" fillId="14" borderId="28" xfId="4" applyNumberFormat="1" applyFont="1" applyFill="1" applyBorder="1" applyAlignment="1" applyProtection="1">
      <alignment horizontal="right" vertical="center"/>
      <protection locked="0"/>
    </xf>
    <xf numFmtId="49" fontId="18" fillId="14" borderId="28" xfId="4" applyNumberFormat="1" applyFont="1" applyFill="1" applyBorder="1" applyAlignment="1" applyProtection="1">
      <alignment horizontal="center" vertical="center" wrapText="1"/>
    </xf>
    <xf numFmtId="168" fontId="19" fillId="16" borderId="29" xfId="4" applyNumberFormat="1" applyFont="1" applyFill="1" applyBorder="1" applyAlignment="1" applyProtection="1">
      <alignment horizontal="right" vertical="center" wrapText="1"/>
    </xf>
    <xf numFmtId="168" fontId="18" fillId="16" borderId="30" xfId="4" applyNumberFormat="1" applyFont="1" applyFill="1" applyBorder="1" applyAlignment="1" applyProtection="1">
      <alignment horizontal="right" vertical="center" wrapText="1"/>
    </xf>
    <xf numFmtId="49" fontId="18" fillId="16" borderId="31" xfId="4" applyNumberFormat="1" applyFont="1" applyFill="1" applyBorder="1" applyAlignment="1" applyProtection="1">
      <alignment vertical="center" wrapText="1"/>
    </xf>
    <xf numFmtId="168" fontId="19" fillId="0" borderId="21" xfId="4" applyNumberFormat="1" applyFont="1" applyFill="1" applyBorder="1" applyAlignment="1" applyProtection="1">
      <alignment horizontal="right" vertical="center" wrapText="1"/>
    </xf>
    <xf numFmtId="168" fontId="18" fillId="0" borderId="22" xfId="4" applyNumberFormat="1" applyFont="1" applyFill="1" applyBorder="1" applyAlignment="1" applyProtection="1">
      <alignment horizontal="right" vertical="center" wrapText="1"/>
    </xf>
    <xf numFmtId="49" fontId="18" fillId="0" borderId="22" xfId="4" applyNumberFormat="1" applyFont="1" applyFill="1" applyBorder="1" applyAlignment="1" applyProtection="1">
      <alignment vertical="center" wrapText="1"/>
    </xf>
    <xf numFmtId="168" fontId="18" fillId="0" borderId="25" xfId="4" applyNumberFormat="1" applyFont="1" applyFill="1" applyBorder="1" applyAlignment="1" applyProtection="1">
      <alignment horizontal="right" vertical="center" wrapText="1"/>
    </xf>
    <xf numFmtId="49" fontId="18" fillId="0" borderId="25" xfId="4" applyNumberFormat="1" applyFont="1" applyFill="1" applyBorder="1" applyAlignment="1" applyProtection="1">
      <alignment vertical="center" wrapText="1"/>
    </xf>
    <xf numFmtId="168" fontId="19" fillId="17" borderId="21" xfId="4" applyNumberFormat="1" applyFont="1" applyFill="1" applyBorder="1" applyAlignment="1" applyProtection="1">
      <alignment horizontal="right" vertical="center"/>
    </xf>
    <xf numFmtId="168" fontId="18" fillId="17" borderId="22" xfId="4" applyNumberFormat="1" applyFont="1" applyFill="1" applyBorder="1" applyAlignment="1" applyProtection="1">
      <alignment horizontal="right" vertical="center"/>
      <protection locked="0"/>
    </xf>
    <xf numFmtId="49" fontId="18" fillId="17" borderId="22" xfId="4" applyNumberFormat="1" applyFont="1" applyFill="1" applyBorder="1" applyAlignment="1" applyProtection="1">
      <alignment horizontal="center" vertical="center" wrapText="1"/>
    </xf>
    <xf numFmtId="1" fontId="18" fillId="0" borderId="0" xfId="4" applyNumberFormat="1" applyFont="1" applyBorder="1"/>
    <xf numFmtId="168" fontId="19" fillId="17" borderId="27" xfId="4" applyNumberFormat="1" applyFont="1" applyFill="1" applyBorder="1" applyAlignment="1" applyProtection="1">
      <alignment horizontal="right" vertical="center"/>
    </xf>
    <xf numFmtId="168" fontId="18" fillId="17" borderId="28" xfId="4" applyNumberFormat="1" applyFont="1" applyFill="1" applyBorder="1" applyAlignment="1" applyProtection="1">
      <alignment horizontal="right" vertical="center"/>
      <protection locked="0"/>
    </xf>
    <xf numFmtId="49" fontId="18" fillId="17" borderId="28" xfId="4" applyNumberFormat="1" applyFont="1" applyFill="1" applyBorder="1" applyAlignment="1" applyProtection="1">
      <alignment horizontal="center" vertical="center" wrapText="1"/>
    </xf>
    <xf numFmtId="0" fontId="28" fillId="0" borderId="31" xfId="4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horizontal="center"/>
    </xf>
    <xf numFmtId="0" fontId="19" fillId="0" borderId="38" xfId="4" applyFont="1" applyFill="1" applyBorder="1" applyAlignment="1" applyProtection="1">
      <alignment horizontal="center" vertical="center"/>
    </xf>
    <xf numFmtId="0" fontId="19" fillId="0" borderId="39" xfId="4" applyFont="1" applyFill="1" applyBorder="1" applyAlignment="1" applyProtection="1">
      <alignment horizontal="center" vertical="center"/>
    </xf>
    <xf numFmtId="0" fontId="19" fillId="0" borderId="46" xfId="4" applyFont="1" applyBorder="1" applyAlignment="1">
      <alignment horizontal="center"/>
    </xf>
    <xf numFmtId="0" fontId="16" fillId="7" borderId="0" xfId="0" applyFont="1" applyFill="1" applyBorder="1" applyAlignment="1"/>
    <xf numFmtId="37" fontId="3" fillId="7" borderId="0" xfId="1" applyNumberFormat="1" applyFont="1" applyFill="1" applyBorder="1" applyAlignment="1"/>
    <xf numFmtId="17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" fillId="0" borderId="0" xfId="0" applyFont="1" applyBorder="1" applyAlignment="1">
      <alignment horizontal="center" wrapText="1"/>
    </xf>
    <xf numFmtId="0" fontId="9" fillId="0" borderId="0" xfId="0" applyFont="1" applyFill="1" applyBorder="1" applyAlignment="1"/>
    <xf numFmtId="0" fontId="32" fillId="0" borderId="0" xfId="4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2" fillId="0" borderId="0" xfId="0" applyFont="1"/>
    <xf numFmtId="0" fontId="10" fillId="0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right"/>
    </xf>
    <xf numFmtId="0" fontId="33" fillId="0" borderId="0" xfId="0" applyFont="1"/>
    <xf numFmtId="168" fontId="33" fillId="0" borderId="0" xfId="0" applyNumberFormat="1" applyFont="1"/>
    <xf numFmtId="0" fontId="34" fillId="5" borderId="0" xfId="3" applyFont="1" applyFill="1" applyBorder="1" applyAlignment="1"/>
    <xf numFmtId="49" fontId="35" fillId="9" borderId="45" xfId="4" applyNumberFormat="1" applyFont="1" applyFill="1" applyBorder="1" applyAlignment="1">
      <alignment horizontal="center" vertical="center"/>
    </xf>
    <xf numFmtId="0" fontId="35" fillId="9" borderId="32" xfId="4" applyFont="1" applyFill="1" applyBorder="1" applyAlignment="1">
      <alignment horizontal="center"/>
    </xf>
    <xf numFmtId="0" fontId="35" fillId="9" borderId="30" xfId="4" applyFont="1" applyFill="1" applyBorder="1" applyAlignment="1">
      <alignment horizontal="center"/>
    </xf>
    <xf numFmtId="0" fontId="35" fillId="9" borderId="29" xfId="4" applyFont="1" applyFill="1" applyBorder="1" applyAlignment="1">
      <alignment horizontal="center"/>
    </xf>
    <xf numFmtId="49" fontId="18" fillId="14" borderId="34" xfId="4" applyNumberFormat="1" applyFont="1" applyFill="1" applyBorder="1" applyAlignment="1" applyProtection="1">
      <alignment horizontal="left" vertical="center" wrapText="1"/>
    </xf>
    <xf numFmtId="49" fontId="18" fillId="14" borderId="33" xfId="4" applyNumberFormat="1" applyFont="1" applyFill="1" applyBorder="1" applyAlignment="1" applyProtection="1">
      <alignment horizontal="left" vertical="center" wrapText="1"/>
    </xf>
    <xf numFmtId="0" fontId="19" fillId="0" borderId="24" xfId="4" applyFont="1" applyFill="1" applyBorder="1" applyAlignment="1" applyProtection="1">
      <alignment horizontal="center" vertical="top" wrapText="1"/>
    </xf>
    <xf numFmtId="0" fontId="19" fillId="0" borderId="29" xfId="4" applyFont="1" applyFill="1" applyBorder="1" applyAlignment="1" applyProtection="1">
      <alignment horizontal="center" vertical="top" wrapText="1"/>
    </xf>
    <xf numFmtId="0" fontId="19" fillId="0" borderId="40" xfId="4" applyFont="1" applyFill="1" applyBorder="1" applyAlignment="1" applyProtection="1">
      <alignment horizontal="center" vertical="center" wrapText="1"/>
    </xf>
    <xf numFmtId="0" fontId="19" fillId="0" borderId="37" xfId="4" applyFont="1" applyFill="1" applyBorder="1" applyAlignment="1" applyProtection="1">
      <alignment horizontal="center" vertical="center" wrapText="1"/>
    </xf>
    <xf numFmtId="0" fontId="19" fillId="17" borderId="36" xfId="4" applyFont="1" applyFill="1" applyBorder="1" applyAlignment="1">
      <alignment horizontal="right" vertical="center"/>
    </xf>
    <xf numFmtId="0" fontId="19" fillId="17" borderId="35" xfId="4" applyFont="1" applyFill="1" applyBorder="1" applyAlignment="1">
      <alignment horizontal="right" vertical="center"/>
    </xf>
    <xf numFmtId="49" fontId="19" fillId="0" borderId="26" xfId="4" applyNumberFormat="1" applyFont="1" applyFill="1" applyBorder="1" applyAlignment="1" applyProtection="1">
      <alignment horizontal="center" vertical="center" wrapText="1"/>
    </xf>
    <xf numFmtId="49" fontId="19" fillId="0" borderId="25" xfId="4" applyNumberFormat="1" applyFont="1" applyFill="1" applyBorder="1" applyAlignment="1" applyProtection="1">
      <alignment horizontal="center" vertical="center" wrapText="1"/>
    </xf>
    <xf numFmtId="49" fontId="19" fillId="0" borderId="32" xfId="4" applyNumberFormat="1" applyFont="1" applyFill="1" applyBorder="1" applyAlignment="1" applyProtection="1">
      <alignment horizontal="center" vertical="center" wrapText="1"/>
    </xf>
    <xf numFmtId="49" fontId="19" fillId="0" borderId="30" xfId="4" applyNumberFormat="1" applyFont="1" applyFill="1" applyBorder="1" applyAlignment="1" applyProtection="1">
      <alignment horizontal="center" vertical="center" wrapText="1"/>
    </xf>
    <xf numFmtId="0" fontId="35" fillId="9" borderId="32" xfId="4" applyNumberFormat="1" applyFont="1" applyFill="1" applyBorder="1" applyAlignment="1">
      <alignment horizontal="center" vertical="center"/>
    </xf>
    <xf numFmtId="0" fontId="35" fillId="9" borderId="30" xfId="4" applyNumberFormat="1" applyFont="1" applyFill="1" applyBorder="1" applyAlignment="1">
      <alignment horizontal="center" vertical="center"/>
    </xf>
    <xf numFmtId="0" fontId="35" fillId="9" borderId="29" xfId="4" applyNumberFormat="1" applyFont="1" applyFill="1" applyBorder="1" applyAlignment="1">
      <alignment horizontal="center" vertical="center"/>
    </xf>
    <xf numFmtId="49" fontId="19" fillId="17" borderId="34" xfId="4" applyNumberFormat="1" applyFont="1" applyFill="1" applyBorder="1" applyAlignment="1" applyProtection="1">
      <alignment horizontal="right" vertical="center" wrapText="1"/>
    </xf>
    <xf numFmtId="49" fontId="19" fillId="17" borderId="33" xfId="4" applyNumberFormat="1" applyFont="1" applyFill="1" applyBorder="1" applyAlignment="1" applyProtection="1">
      <alignment horizontal="right" vertical="center" wrapText="1"/>
    </xf>
    <xf numFmtId="49" fontId="18" fillId="15" borderId="34" xfId="4" applyNumberFormat="1" applyFont="1" applyFill="1" applyBorder="1" applyAlignment="1" applyProtection="1">
      <alignment vertical="center" wrapText="1"/>
    </xf>
    <xf numFmtId="49" fontId="18" fillId="15" borderId="33" xfId="4" applyNumberFormat="1" applyFont="1" applyFill="1" applyBorder="1" applyAlignment="1" applyProtection="1">
      <alignment vertical="center" wrapText="1"/>
    </xf>
    <xf numFmtId="49" fontId="19" fillId="17" borderId="34" xfId="4" applyNumberFormat="1" applyFont="1" applyFill="1" applyBorder="1" applyAlignment="1" applyProtection="1">
      <alignment horizontal="right" vertical="center"/>
    </xf>
    <xf numFmtId="49" fontId="19" fillId="17" borderId="33" xfId="4" applyNumberFormat="1" applyFont="1" applyFill="1" applyBorder="1" applyAlignment="1" applyProtection="1">
      <alignment horizontal="right" vertical="center"/>
    </xf>
    <xf numFmtId="49" fontId="19" fillId="15" borderId="34" xfId="4" applyNumberFormat="1" applyFont="1" applyFill="1" applyBorder="1" applyAlignment="1" applyProtection="1">
      <alignment horizontal="right" vertical="center" wrapText="1"/>
    </xf>
    <xf numFmtId="49" fontId="19" fillId="15" borderId="33" xfId="4" applyNumberFormat="1" applyFont="1" applyFill="1" applyBorder="1" applyAlignment="1" applyProtection="1">
      <alignment horizontal="right" vertical="center" wrapText="1"/>
    </xf>
    <xf numFmtId="0" fontId="30" fillId="0" borderId="49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43" xfId="4" applyFont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/>
    </xf>
    <xf numFmtId="0" fontId="19" fillId="0" borderId="25" xfId="4" applyFont="1" applyBorder="1" applyAlignment="1">
      <alignment horizontal="center"/>
    </xf>
    <xf numFmtId="0" fontId="19" fillId="0" borderId="24" xfId="4" applyFont="1" applyBorder="1" applyAlignment="1">
      <alignment horizontal="center"/>
    </xf>
    <xf numFmtId="0" fontId="29" fillId="0" borderId="26" xfId="4" applyFont="1" applyBorder="1" applyAlignment="1">
      <alignment horizontal="center"/>
    </xf>
    <xf numFmtId="0" fontId="29" fillId="0" borderId="25" xfId="4" applyFont="1" applyBorder="1" applyAlignment="1">
      <alignment horizontal="center"/>
    </xf>
    <xf numFmtId="0" fontId="29" fillId="0" borderId="24" xfId="4" applyFont="1" applyBorder="1" applyAlignment="1">
      <alignment horizontal="center"/>
    </xf>
    <xf numFmtId="0" fontId="19" fillId="0" borderId="13" xfId="4" applyFont="1" applyBorder="1" applyAlignment="1">
      <alignment horizontal="center"/>
    </xf>
    <xf numFmtId="0" fontId="19" fillId="0" borderId="17" xfId="4" applyFont="1" applyBorder="1" applyAlignment="1">
      <alignment horizontal="center"/>
    </xf>
    <xf numFmtId="0" fontId="19" fillId="0" borderId="16" xfId="4" applyFont="1" applyBorder="1" applyAlignment="1">
      <alignment horizontal="center"/>
    </xf>
    <xf numFmtId="0" fontId="19" fillId="0" borderId="44" xfId="4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35" fillId="9" borderId="44" xfId="4" applyNumberFormat="1" applyFont="1" applyFill="1" applyBorder="1" applyAlignment="1">
      <alignment horizontal="center" vertical="center"/>
    </xf>
    <xf numFmtId="0" fontId="35" fillId="9" borderId="15" xfId="4" applyNumberFormat="1" applyFont="1" applyFill="1" applyBorder="1" applyAlignment="1">
      <alignment horizontal="center" vertical="center"/>
    </xf>
    <xf numFmtId="0" fontId="35" fillId="9" borderId="50" xfId="4" applyNumberFormat="1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/>
    </xf>
    <xf numFmtId="0" fontId="19" fillId="0" borderId="42" xfId="4" applyFont="1" applyBorder="1" applyAlignment="1">
      <alignment horizontal="center"/>
    </xf>
    <xf numFmtId="0" fontId="19" fillId="0" borderId="41" xfId="4" applyFont="1" applyBorder="1" applyAlignment="1">
      <alignment horizontal="center"/>
    </xf>
    <xf numFmtId="49" fontId="18" fillId="9" borderId="43" xfId="4" applyNumberFormat="1" applyFont="1" applyFill="1" applyBorder="1" applyAlignment="1">
      <alignment horizontal="center" vertical="center"/>
    </xf>
    <xf numFmtId="49" fontId="18" fillId="9" borderId="12" xfId="4" applyNumberFormat="1" applyFont="1" applyFill="1" applyBorder="1" applyAlignment="1">
      <alignment horizontal="center" vertical="center"/>
    </xf>
    <xf numFmtId="49" fontId="19" fillId="0" borderId="0" xfId="4" applyNumberFormat="1" applyFont="1" applyBorder="1" applyAlignment="1">
      <alignment horizontal="center"/>
    </xf>
    <xf numFmtId="49" fontId="18" fillId="0" borderId="0" xfId="4" applyNumberFormat="1" applyFont="1" applyBorder="1" applyAlignment="1">
      <alignment horizontal="left" vertical="center"/>
    </xf>
    <xf numFmtId="0" fontId="19" fillId="0" borderId="26" xfId="4" applyNumberFormat="1" applyFont="1" applyFill="1" applyBorder="1" applyAlignment="1" applyProtection="1">
      <alignment horizontal="center" vertical="center" wrapText="1"/>
    </xf>
    <xf numFmtId="0" fontId="19" fillId="0" borderId="25" xfId="4" applyNumberFormat="1" applyFont="1" applyFill="1" applyBorder="1" applyAlignment="1" applyProtection="1">
      <alignment horizontal="center" vertical="center" wrapText="1"/>
    </xf>
    <xf numFmtId="49" fontId="18" fillId="15" borderId="23" xfId="4" applyNumberFormat="1" applyFont="1" applyFill="1" applyBorder="1" applyAlignment="1" applyProtection="1">
      <alignment horizontal="left" vertical="center"/>
    </xf>
    <xf numFmtId="0" fontId="18" fillId="15" borderId="22" xfId="4" applyFont="1" applyFill="1" applyBorder="1" applyAlignment="1">
      <alignment horizontal="left" vertical="center"/>
    </xf>
    <xf numFmtId="49" fontId="27" fillId="0" borderId="23" xfId="4" applyNumberFormat="1" applyFont="1" applyFill="1" applyBorder="1" applyAlignment="1" applyProtection="1">
      <alignment horizontal="left" vertical="center" wrapText="1"/>
    </xf>
    <xf numFmtId="49" fontId="27" fillId="0" borderId="22" xfId="4" applyNumberFormat="1" applyFont="1" applyFill="1" applyBorder="1" applyAlignment="1" applyProtection="1">
      <alignment horizontal="left" vertical="center" wrapText="1"/>
    </xf>
    <xf numFmtId="49" fontId="27" fillId="0" borderId="26" xfId="4" applyNumberFormat="1" applyFont="1" applyFill="1" applyBorder="1" applyAlignment="1" applyProtection="1">
      <alignment horizontal="left" vertical="center" wrapText="1"/>
    </xf>
    <xf numFmtId="49" fontId="27" fillId="0" borderId="25" xfId="4" applyNumberFormat="1" applyFont="1" applyFill="1" applyBorder="1" applyAlignment="1" applyProtection="1">
      <alignment horizontal="left" vertical="center" wrapText="1"/>
    </xf>
    <xf numFmtId="49" fontId="18" fillId="15" borderId="23" xfId="4" applyNumberFormat="1" applyFont="1" applyFill="1" applyBorder="1" applyAlignment="1" applyProtection="1">
      <alignment horizontal="left" vertical="center" wrapText="1"/>
    </xf>
    <xf numFmtId="0" fontId="18" fillId="15" borderId="22" xfId="4" applyFont="1" applyFill="1" applyBorder="1" applyAlignment="1">
      <alignment vertical="center" wrapText="1"/>
    </xf>
    <xf numFmtId="0" fontId="18" fillId="15" borderId="23" xfId="4" applyNumberFormat="1" applyFont="1" applyFill="1" applyBorder="1" applyAlignment="1" applyProtection="1">
      <alignment horizontal="center" vertical="center" wrapText="1"/>
    </xf>
    <xf numFmtId="0" fontId="18" fillId="15" borderId="22" xfId="4" applyNumberFormat="1" applyFont="1" applyFill="1" applyBorder="1" applyAlignment="1" applyProtection="1">
      <alignment horizontal="center" vertical="center" wrapText="1"/>
    </xf>
    <xf numFmtId="49" fontId="18" fillId="15" borderId="34" xfId="4" applyNumberFormat="1" applyFont="1" applyFill="1" applyBorder="1" applyAlignment="1" applyProtection="1">
      <alignment horizontal="left" vertical="center" wrapText="1"/>
    </xf>
    <xf numFmtId="49" fontId="18" fillId="15" borderId="33" xfId="4" applyNumberFormat="1" applyFont="1" applyFill="1" applyBorder="1" applyAlignment="1" applyProtection="1">
      <alignment horizontal="left" vertical="center" wrapText="1"/>
    </xf>
    <xf numFmtId="49" fontId="19" fillId="0" borderId="23" xfId="4" applyNumberFormat="1" applyFont="1" applyFill="1" applyBorder="1" applyAlignment="1" applyProtection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49" fontId="18" fillId="14" borderId="23" xfId="4" applyNumberFormat="1" applyFont="1" applyFill="1" applyBorder="1" applyAlignment="1" applyProtection="1">
      <alignment horizontal="left" vertical="center"/>
    </xf>
    <xf numFmtId="0" fontId="18" fillId="14" borderId="22" xfId="4" applyFont="1" applyFill="1" applyBorder="1" applyAlignment="1">
      <alignment horizontal="left" vertical="center"/>
    </xf>
    <xf numFmtId="49" fontId="27" fillId="16" borderId="32" xfId="4" applyNumberFormat="1" applyFont="1" applyFill="1" applyBorder="1" applyAlignment="1" applyProtection="1">
      <alignment horizontal="left" vertical="center" wrapText="1"/>
    </xf>
    <xf numFmtId="49" fontId="27" fillId="16" borderId="30" xfId="4" applyNumberFormat="1" applyFont="1" applyFill="1" applyBorder="1" applyAlignment="1" applyProtection="1">
      <alignment horizontal="left" vertical="center" wrapText="1"/>
    </xf>
    <xf numFmtId="49" fontId="18" fillId="14" borderId="36" xfId="4" applyNumberFormat="1" applyFont="1" applyFill="1" applyBorder="1" applyAlignment="1" applyProtection="1">
      <alignment horizontal="left" vertical="center" wrapText="1"/>
    </xf>
    <xf numFmtId="49" fontId="18" fillId="14" borderId="35" xfId="4" applyNumberFormat="1" applyFont="1" applyFill="1" applyBorder="1" applyAlignment="1" applyProtection="1">
      <alignment horizontal="left" vertical="center" wrapText="1"/>
    </xf>
    <xf numFmtId="49" fontId="25" fillId="11" borderId="22" xfId="4" applyNumberFormat="1" applyFont="1" applyFill="1" applyBorder="1" applyAlignment="1" applyProtection="1">
      <alignment horizontal="center" vertical="center" wrapText="1"/>
    </xf>
    <xf numFmtId="0" fontId="19" fillId="12" borderId="13" xfId="4" applyNumberFormat="1" applyFont="1" applyFill="1" applyBorder="1" applyAlignment="1" applyProtection="1">
      <alignment horizontal="center" vertical="center" wrapText="1"/>
    </xf>
    <xf numFmtId="0" fontId="19" fillId="12" borderId="17" xfId="4" applyNumberFormat="1" applyFont="1" applyFill="1" applyBorder="1" applyAlignment="1" applyProtection="1">
      <alignment horizontal="center" vertical="center" wrapText="1"/>
    </xf>
    <xf numFmtId="49" fontId="18" fillId="14" borderId="20" xfId="4" applyNumberFormat="1" applyFont="1" applyFill="1" applyBorder="1" applyAlignment="1" applyProtection="1">
      <alignment horizontal="left" vertical="center" wrapText="1"/>
    </xf>
    <xf numFmtId="49" fontId="18" fillId="14" borderId="19" xfId="4" applyNumberFormat="1" applyFont="1" applyFill="1" applyBorder="1" applyAlignment="1" applyProtection="1">
      <alignment horizontal="left" vertical="center" wrapText="1"/>
    </xf>
    <xf numFmtId="0" fontId="21" fillId="0" borderId="0" xfId="5" applyFont="1" applyBorder="1" applyAlignment="1">
      <alignment horizontal="left" wrapText="1"/>
    </xf>
    <xf numFmtId="0" fontId="18" fillId="0" borderId="0" xfId="4" applyFont="1" applyBorder="1" applyAlignment="1">
      <alignment horizontal="left" vertical="center"/>
    </xf>
  </cellXfs>
  <cellStyles count="6">
    <cellStyle name="Currency" xfId="1" builtinId="4"/>
    <cellStyle name="Hyperlink" xfId="3" builtinId="8"/>
    <cellStyle name="Hyperlink 2" xfId="5" xr:uid="{88CB6281-813C-4B88-AF41-B7DC40F38B08}"/>
    <cellStyle name="Normal" xfId="0" builtinId="0"/>
    <cellStyle name="Normal_ABS award_budget_sheet" xfId="4" xr:uid="{A09E9C03-E3D5-4011-B7E0-951646488EBD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8"/>
  <sheetViews>
    <sheetView tabSelected="1" topLeftCell="A82" zoomScaleNormal="100" zoomScalePageLayoutView="110" workbookViewId="0">
      <selection activeCell="B89" sqref="B89"/>
    </sheetView>
  </sheetViews>
  <sheetFormatPr defaultColWidth="10.7109375" defaultRowHeight="12.75" customHeight="1"/>
  <cols>
    <col min="1" max="1" width="29.42578125" style="18" customWidth="1"/>
    <col min="2" max="2" width="10.7109375" style="18" customWidth="1"/>
    <col min="3" max="3" width="8.5703125" style="18" customWidth="1"/>
    <col min="4" max="4" width="10.7109375" style="18" customWidth="1"/>
    <col min="5" max="5" width="0.140625" style="18" customWidth="1"/>
    <col min="6" max="6" width="10.7109375" style="18" customWidth="1"/>
    <col min="7" max="7" width="7.7109375" style="18" customWidth="1"/>
    <col min="8" max="8" width="10.7109375" style="18" customWidth="1"/>
    <col min="9" max="9" width="0.28515625" style="18" customWidth="1"/>
    <col min="10" max="10" width="10.7109375" style="18" customWidth="1"/>
    <col min="11" max="11" width="7.7109375" style="18" customWidth="1"/>
    <col min="12" max="12" width="10.7109375" style="18" customWidth="1"/>
    <col min="13" max="13" width="0.28515625" style="18" customWidth="1"/>
    <col min="14" max="14" width="10.7109375" style="18" customWidth="1"/>
    <col min="15" max="15" width="7.7109375" style="18" customWidth="1"/>
    <col min="16" max="16" width="10.7109375" style="18" customWidth="1"/>
    <col min="17" max="17" width="0.28515625" style="18" customWidth="1"/>
    <col min="18" max="18" width="10.7109375" style="18" customWidth="1"/>
    <col min="19" max="19" width="7.7109375" style="18" customWidth="1"/>
    <col min="20" max="20" width="10.7109375" style="18" customWidth="1"/>
    <col min="21" max="21" width="0.28515625" style="18" customWidth="1"/>
    <col min="22" max="22" width="10.7109375" style="18" customWidth="1"/>
    <col min="23" max="16384" width="10.7109375" style="18"/>
  </cols>
  <sheetData>
    <row r="1" spans="1:24" ht="12.75" customHeight="1">
      <c r="A1" s="81" t="s">
        <v>56</v>
      </c>
      <c r="B1" s="185"/>
      <c r="C1" s="81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X1" s="169" t="s">
        <v>211</v>
      </c>
    </row>
    <row r="2" spans="1:24" ht="12.75" customHeight="1">
      <c r="A2" s="81" t="s">
        <v>124</v>
      </c>
      <c r="B2" s="185"/>
      <c r="C2" s="81"/>
      <c r="J2" s="170"/>
      <c r="K2" s="171"/>
      <c r="L2" s="170"/>
      <c r="M2" s="170"/>
      <c r="N2" s="170"/>
      <c r="O2" s="170"/>
      <c r="P2" s="170"/>
      <c r="Q2" s="170"/>
      <c r="R2" s="170"/>
      <c r="S2" s="171"/>
      <c r="T2" s="171"/>
      <c r="U2" s="171"/>
      <c r="V2" s="170"/>
      <c r="X2" s="169" t="s">
        <v>212</v>
      </c>
    </row>
    <row r="3" spans="1:24" ht="12.75" customHeight="1">
      <c r="A3" s="83" t="s">
        <v>213</v>
      </c>
      <c r="B3" s="185"/>
      <c r="C3" s="81"/>
      <c r="J3" s="170"/>
      <c r="K3" s="171"/>
      <c r="L3" s="170"/>
      <c r="M3" s="170"/>
      <c r="N3" s="170"/>
      <c r="O3" s="170"/>
      <c r="P3" s="170"/>
      <c r="Q3" s="170"/>
      <c r="R3" s="170"/>
      <c r="S3" s="171"/>
      <c r="T3" s="171"/>
      <c r="U3" s="171"/>
      <c r="V3" s="170"/>
    </row>
    <row r="4" spans="1:24" ht="12.75" customHeight="1">
      <c r="A4" s="84" t="s">
        <v>214</v>
      </c>
      <c r="B4" s="38"/>
      <c r="D4" s="82" t="s">
        <v>125</v>
      </c>
      <c r="J4" s="170"/>
      <c r="K4" s="172"/>
      <c r="L4" s="170"/>
      <c r="M4" s="170"/>
      <c r="N4" s="170"/>
      <c r="O4" s="170"/>
      <c r="P4" s="170"/>
      <c r="Q4" s="170"/>
      <c r="R4" s="170"/>
      <c r="S4" s="171"/>
      <c r="T4" s="171"/>
      <c r="U4" s="171"/>
      <c r="V4" s="170"/>
    </row>
    <row r="5" spans="1:24" ht="26.25">
      <c r="A5" s="178" t="s">
        <v>215</v>
      </c>
      <c r="B5" s="185"/>
      <c r="C5" s="12"/>
      <c r="J5" s="170"/>
      <c r="K5" s="172"/>
      <c r="L5" s="170"/>
      <c r="M5" s="170"/>
      <c r="N5" s="170"/>
      <c r="O5" s="170"/>
      <c r="P5" s="170"/>
      <c r="Q5" s="170"/>
      <c r="R5" s="170"/>
      <c r="S5" s="171"/>
      <c r="T5" s="171"/>
      <c r="U5" s="171"/>
      <c r="V5" s="170"/>
    </row>
    <row r="6" spans="1:24" ht="12.75" customHeight="1">
      <c r="A6" s="83" t="s">
        <v>210</v>
      </c>
      <c r="B6" s="185"/>
      <c r="C6" s="12"/>
      <c r="J6" s="170"/>
      <c r="K6" s="172"/>
      <c r="L6" s="170"/>
      <c r="M6" s="170"/>
      <c r="N6" s="170"/>
      <c r="O6" s="170"/>
      <c r="P6" s="170"/>
      <c r="Q6" s="170"/>
      <c r="R6" s="170"/>
      <c r="S6" s="171"/>
      <c r="T6" s="171"/>
      <c r="U6" s="171"/>
      <c r="V6" s="170"/>
    </row>
    <row r="7" spans="1:24" ht="12.75" customHeight="1">
      <c r="A7" s="83" t="s">
        <v>218</v>
      </c>
      <c r="B7" s="185"/>
      <c r="C7" s="175" t="s">
        <v>138</v>
      </c>
      <c r="J7" s="170"/>
      <c r="K7" s="172"/>
      <c r="L7" s="170"/>
      <c r="M7" s="170"/>
      <c r="N7" s="170"/>
      <c r="O7" s="170"/>
      <c r="P7" s="170"/>
      <c r="Q7" s="170"/>
      <c r="R7" s="170"/>
      <c r="S7" s="171"/>
      <c r="T7" s="171"/>
      <c r="U7" s="171"/>
      <c r="V7" s="170"/>
    </row>
    <row r="8" spans="1:24" ht="12.75" customHeight="1">
      <c r="A8" s="1" t="s">
        <v>6</v>
      </c>
      <c r="B8" s="185"/>
      <c r="C8" s="12"/>
      <c r="D8" s="72" t="s">
        <v>118</v>
      </c>
      <c r="E8" s="73"/>
      <c r="F8" s="74"/>
      <c r="H8" s="72" t="s">
        <v>119</v>
      </c>
      <c r="I8" s="73"/>
      <c r="J8" s="74"/>
      <c r="K8" s="66"/>
      <c r="S8" s="38"/>
      <c r="T8" s="38"/>
      <c r="U8" s="38"/>
    </row>
    <row r="9" spans="1:24" ht="12.75" customHeight="1">
      <c r="A9" s="1" t="s">
        <v>103</v>
      </c>
      <c r="B9" s="15">
        <v>0.03</v>
      </c>
      <c r="C9" s="14"/>
      <c r="D9" s="75" t="s">
        <v>116</v>
      </c>
      <c r="E9" s="66"/>
      <c r="F9" s="76" t="s">
        <v>120</v>
      </c>
      <c r="H9" s="75" t="s">
        <v>116</v>
      </c>
      <c r="I9" s="66"/>
      <c r="J9" s="76" t="s">
        <v>120</v>
      </c>
      <c r="K9" s="67"/>
      <c r="S9" s="63"/>
      <c r="T9" s="63"/>
      <c r="U9" s="63"/>
      <c r="V9" s="13"/>
    </row>
    <row r="10" spans="1:24" ht="12.75" customHeight="1">
      <c r="A10" s="2" t="s">
        <v>104</v>
      </c>
      <c r="B10" s="15">
        <v>0.06</v>
      </c>
      <c r="C10" s="64"/>
      <c r="D10" s="77">
        <v>0.1666</v>
      </c>
      <c r="E10" s="78"/>
      <c r="F10" s="79">
        <f>F11*D10</f>
        <v>1.9992000000000001</v>
      </c>
      <c r="G10" s="71"/>
      <c r="H10" s="77">
        <v>0.22220000000000001</v>
      </c>
      <c r="I10" s="78"/>
      <c r="J10" s="79">
        <f>J11*H10</f>
        <v>1.9998</v>
      </c>
      <c r="K10" s="67"/>
      <c r="S10" s="63"/>
      <c r="T10" s="63"/>
      <c r="U10" s="63"/>
      <c r="V10" s="13"/>
    </row>
    <row r="11" spans="1:24" ht="12.75" customHeight="1">
      <c r="C11" s="14"/>
      <c r="D11" s="68">
        <v>1</v>
      </c>
      <c r="E11" s="69"/>
      <c r="F11" s="70">
        <v>12</v>
      </c>
      <c r="G11" s="14"/>
      <c r="H11" s="68">
        <v>1</v>
      </c>
      <c r="I11" s="69"/>
      <c r="J11" s="70">
        <v>9</v>
      </c>
      <c r="K11" s="14"/>
      <c r="L11" s="14"/>
      <c r="M11" s="57"/>
      <c r="N11" s="14"/>
      <c r="O11" s="14"/>
      <c r="P11" s="14"/>
      <c r="Q11" s="57"/>
      <c r="R11" s="14"/>
      <c r="S11" s="14"/>
      <c r="T11" s="14"/>
      <c r="U11" s="57"/>
      <c r="V11" s="13"/>
    </row>
    <row r="12" spans="1:24" ht="12.75" customHeight="1">
      <c r="A12" s="13"/>
      <c r="B12" s="13"/>
      <c r="C12" s="21" t="s">
        <v>122</v>
      </c>
      <c r="D12" s="21"/>
      <c r="E12" s="58"/>
      <c r="F12" s="13"/>
      <c r="G12" s="9" t="s">
        <v>126</v>
      </c>
      <c r="H12" s="9"/>
      <c r="I12" s="58"/>
      <c r="J12" s="13"/>
      <c r="K12" s="9" t="s">
        <v>139</v>
      </c>
      <c r="L12" s="9"/>
      <c r="M12" s="58"/>
      <c r="N12" s="13"/>
      <c r="O12" s="9" t="s">
        <v>227</v>
      </c>
      <c r="P12" s="9"/>
      <c r="Q12" s="58"/>
      <c r="R12" s="13"/>
      <c r="S12" s="9" t="s">
        <v>228</v>
      </c>
      <c r="T12" s="9"/>
      <c r="U12" s="58"/>
      <c r="V12" s="9" t="s">
        <v>7</v>
      </c>
    </row>
    <row r="13" spans="1:24" ht="12.75" customHeight="1">
      <c r="A13" s="13"/>
      <c r="B13" s="22" t="s">
        <v>8</v>
      </c>
      <c r="C13" s="23"/>
      <c r="D13" s="22"/>
      <c r="E13" s="58"/>
      <c r="F13" s="22" t="s">
        <v>8</v>
      </c>
      <c r="G13" s="23"/>
      <c r="H13" s="22"/>
      <c r="I13" s="58"/>
      <c r="J13" s="22" t="s">
        <v>8</v>
      </c>
      <c r="K13" s="23"/>
      <c r="L13" s="22"/>
      <c r="M13" s="58"/>
      <c r="N13" s="22" t="s">
        <v>8</v>
      </c>
      <c r="O13" s="23"/>
      <c r="P13" s="22"/>
      <c r="Q13" s="58"/>
      <c r="R13" s="22" t="s">
        <v>8</v>
      </c>
      <c r="S13" s="23"/>
      <c r="T13" s="22"/>
      <c r="U13" s="58"/>
      <c r="V13" s="24"/>
    </row>
    <row r="14" spans="1:24" ht="12.75" customHeight="1">
      <c r="A14" s="13"/>
      <c r="B14" s="22" t="s">
        <v>9</v>
      </c>
      <c r="C14" s="23"/>
      <c r="D14" s="22"/>
      <c r="E14" s="58"/>
      <c r="F14" s="22" t="s">
        <v>9</v>
      </c>
      <c r="G14" s="23"/>
      <c r="H14" s="22"/>
      <c r="I14" s="58"/>
      <c r="J14" s="22" t="s">
        <v>9</v>
      </c>
      <c r="K14" s="23"/>
      <c r="L14" s="22"/>
      <c r="M14" s="58"/>
      <c r="N14" s="22" t="s">
        <v>9</v>
      </c>
      <c r="O14" s="23"/>
      <c r="P14" s="22"/>
      <c r="Q14" s="58"/>
      <c r="R14" s="22" t="s">
        <v>9</v>
      </c>
      <c r="S14" s="23"/>
      <c r="T14" s="22"/>
      <c r="U14" s="58"/>
      <c r="V14" s="24"/>
    </row>
    <row r="15" spans="1:24" ht="12.75" customHeight="1">
      <c r="A15" s="10" t="s">
        <v>10</v>
      </c>
      <c r="B15" s="13" t="s">
        <v>11</v>
      </c>
      <c r="C15" s="13"/>
      <c r="D15" s="3">
        <f>ROUND((C14-C13)/30,0)</f>
        <v>0</v>
      </c>
      <c r="E15" s="58"/>
      <c r="F15" s="13" t="s">
        <v>11</v>
      </c>
      <c r="G15" s="13"/>
      <c r="H15" s="3">
        <f>ROUND((G14-G13)/30,0)</f>
        <v>0</v>
      </c>
      <c r="I15" s="58"/>
      <c r="J15" s="13" t="s">
        <v>11</v>
      </c>
      <c r="K15" s="13"/>
      <c r="L15" s="3">
        <f>ROUND((K14-K13)/30,0)</f>
        <v>0</v>
      </c>
      <c r="M15" s="58"/>
      <c r="N15" s="13" t="s">
        <v>11</v>
      </c>
      <c r="O15" s="13"/>
      <c r="P15" s="3">
        <f>ROUND((O14-O13)/30,0)</f>
        <v>0</v>
      </c>
      <c r="Q15" s="58"/>
      <c r="R15" s="13" t="s">
        <v>11</v>
      </c>
      <c r="S15" s="13"/>
      <c r="T15" s="3">
        <f>ROUND((S14-S13)/30,0)</f>
        <v>0</v>
      </c>
      <c r="U15" s="58"/>
      <c r="V15" s="3">
        <f>ROUND((D15+H15+L15+P15+T15),0)</f>
        <v>0</v>
      </c>
    </row>
    <row r="16" spans="1:24" ht="12.75" customHeight="1">
      <c r="A16" s="29" t="s">
        <v>105</v>
      </c>
      <c r="B16" s="13"/>
      <c r="C16" s="13"/>
      <c r="D16" s="13"/>
      <c r="E16" s="59"/>
      <c r="F16" s="13"/>
      <c r="G16" s="13"/>
      <c r="H16" s="13"/>
      <c r="I16" s="59"/>
      <c r="J16" s="13"/>
      <c r="K16" s="13"/>
      <c r="L16" s="13"/>
      <c r="M16" s="59"/>
      <c r="N16" s="13"/>
      <c r="O16" s="13"/>
      <c r="P16" s="13"/>
      <c r="Q16" s="59"/>
      <c r="R16" s="13"/>
      <c r="S16" s="13"/>
      <c r="T16" s="13"/>
      <c r="U16" s="59"/>
      <c r="V16" s="17"/>
    </row>
    <row r="17" spans="1:22" ht="12.75" customHeight="1">
      <c r="A17" s="10" t="s">
        <v>106</v>
      </c>
      <c r="B17" s="10" t="s">
        <v>13</v>
      </c>
      <c r="C17" s="10" t="s">
        <v>16</v>
      </c>
      <c r="D17" s="10" t="s">
        <v>14</v>
      </c>
      <c r="E17" s="59"/>
      <c r="F17" s="10" t="s">
        <v>13</v>
      </c>
      <c r="G17" s="10" t="s">
        <v>16</v>
      </c>
      <c r="H17" s="10" t="s">
        <v>14</v>
      </c>
      <c r="I17" s="59"/>
      <c r="J17" s="10" t="s">
        <v>13</v>
      </c>
      <c r="K17" s="10" t="s">
        <v>16</v>
      </c>
      <c r="L17" s="10" t="s">
        <v>14</v>
      </c>
      <c r="M17" s="59"/>
      <c r="N17" s="10" t="s">
        <v>13</v>
      </c>
      <c r="O17" s="10" t="s">
        <v>16</v>
      </c>
      <c r="P17" s="10" t="s">
        <v>14</v>
      </c>
      <c r="Q17" s="59"/>
      <c r="R17" s="10" t="s">
        <v>13</v>
      </c>
      <c r="S17" s="10" t="s">
        <v>16</v>
      </c>
      <c r="T17" s="10" t="s">
        <v>14</v>
      </c>
      <c r="U17" s="59"/>
      <c r="V17" s="17"/>
    </row>
    <row r="18" spans="1:22" ht="12.75" customHeight="1">
      <c r="A18" s="13" t="s">
        <v>79</v>
      </c>
      <c r="B18" s="25"/>
      <c r="C18" s="26"/>
      <c r="D18" s="27">
        <f>(B18/9)*C18</f>
        <v>0</v>
      </c>
      <c r="E18" s="59"/>
      <c r="F18" s="27">
        <f t="shared" ref="F18:F27" si="0">B18*(1+$B$9)</f>
        <v>0</v>
      </c>
      <c r="G18" s="28"/>
      <c r="H18" s="27">
        <f>(F18/9)*G18</f>
        <v>0</v>
      </c>
      <c r="I18" s="59"/>
      <c r="J18" s="27">
        <f t="shared" ref="J18:J27" si="1">F18*(1+$B$9)</f>
        <v>0</v>
      </c>
      <c r="K18" s="28"/>
      <c r="L18" s="27">
        <f>(J18/9)*K18</f>
        <v>0</v>
      </c>
      <c r="M18" s="59"/>
      <c r="N18" s="27">
        <f t="shared" ref="N18:N27" si="2">J18*(1+$B$9)</f>
        <v>0</v>
      </c>
      <c r="O18" s="28"/>
      <c r="P18" s="27">
        <f>(N18/9)*O18</f>
        <v>0</v>
      </c>
      <c r="Q18" s="59"/>
      <c r="R18" s="27">
        <f t="shared" ref="R18:R27" si="3">N18*(1+$B$9)</f>
        <v>0</v>
      </c>
      <c r="S18" s="28"/>
      <c r="T18" s="27">
        <f>(R18/9)*S18</f>
        <v>0</v>
      </c>
      <c r="U18" s="59"/>
      <c r="V18" s="27">
        <f t="shared" ref="V18:V26" si="4">SUM(D18,H18,L18,P18,T18)</f>
        <v>0</v>
      </c>
    </row>
    <row r="19" spans="1:22" ht="12.75" customHeight="1">
      <c r="A19" s="13" t="s">
        <v>80</v>
      </c>
      <c r="B19" s="25"/>
      <c r="C19" s="28"/>
      <c r="D19" s="27">
        <f t="shared" ref="D19:D27" si="5">(B19/9)*C19</f>
        <v>0</v>
      </c>
      <c r="E19" s="59"/>
      <c r="F19" s="27">
        <f t="shared" si="0"/>
        <v>0</v>
      </c>
      <c r="G19" s="28"/>
      <c r="H19" s="27">
        <f t="shared" ref="H19:H27" si="6">(F19/9)*G19</f>
        <v>0</v>
      </c>
      <c r="I19" s="59"/>
      <c r="J19" s="27">
        <f t="shared" si="1"/>
        <v>0</v>
      </c>
      <c r="K19" s="28"/>
      <c r="L19" s="27">
        <f t="shared" ref="L19:L27" si="7">(J19/9)*K19</f>
        <v>0</v>
      </c>
      <c r="M19" s="59"/>
      <c r="N19" s="27">
        <f t="shared" si="2"/>
        <v>0</v>
      </c>
      <c r="O19" s="28"/>
      <c r="P19" s="27">
        <f t="shared" ref="P19:P27" si="8">(N19/9)*O19</f>
        <v>0</v>
      </c>
      <c r="Q19" s="59"/>
      <c r="R19" s="27">
        <f t="shared" si="3"/>
        <v>0</v>
      </c>
      <c r="S19" s="28"/>
      <c r="T19" s="27">
        <f t="shared" ref="T19:T27" si="9">(R19/9)*S19</f>
        <v>0</v>
      </c>
      <c r="U19" s="59"/>
      <c r="V19" s="27">
        <f t="shared" si="4"/>
        <v>0</v>
      </c>
    </row>
    <row r="20" spans="1:22" ht="12.75" customHeight="1">
      <c r="A20" s="13" t="s">
        <v>81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>
      <c r="A21" s="13" t="s">
        <v>82</v>
      </c>
      <c r="B21" s="25"/>
      <c r="C21" s="26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>
      <c r="A22" s="13" t="s">
        <v>83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>
      <c r="A23" s="13" t="s">
        <v>84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 t="shared" si="4"/>
        <v>0</v>
      </c>
    </row>
    <row r="24" spans="1:22" ht="12.75" customHeight="1">
      <c r="A24" s="13" t="s">
        <v>85</v>
      </c>
      <c r="B24" s="25"/>
      <c r="C24" s="28"/>
      <c r="D24" s="27">
        <f t="shared" si="5"/>
        <v>0</v>
      </c>
      <c r="E24" s="60"/>
      <c r="F24" s="27">
        <f t="shared" si="0"/>
        <v>0</v>
      </c>
      <c r="G24" s="28"/>
      <c r="H24" s="27">
        <f t="shared" si="6"/>
        <v>0</v>
      </c>
      <c r="I24" s="60"/>
      <c r="J24" s="27">
        <f t="shared" si="1"/>
        <v>0</v>
      </c>
      <c r="K24" s="28"/>
      <c r="L24" s="27">
        <f t="shared" si="7"/>
        <v>0</v>
      </c>
      <c r="M24" s="60"/>
      <c r="N24" s="27">
        <f t="shared" si="2"/>
        <v>0</v>
      </c>
      <c r="O24" s="28"/>
      <c r="P24" s="27">
        <f t="shared" si="8"/>
        <v>0</v>
      </c>
      <c r="Q24" s="60"/>
      <c r="R24" s="27">
        <f t="shared" si="3"/>
        <v>0</v>
      </c>
      <c r="S24" s="28"/>
      <c r="T24" s="27">
        <f t="shared" si="9"/>
        <v>0</v>
      </c>
      <c r="U24" s="60"/>
      <c r="V24" s="27">
        <f t="shared" si="4"/>
        <v>0</v>
      </c>
    </row>
    <row r="25" spans="1:22" ht="12.75" customHeight="1">
      <c r="A25" s="13" t="s">
        <v>86</v>
      </c>
      <c r="B25" s="25"/>
      <c r="C25" s="28"/>
      <c r="D25" s="27">
        <f t="shared" si="5"/>
        <v>0</v>
      </c>
      <c r="E25" s="60"/>
      <c r="F25" s="27">
        <f t="shared" si="0"/>
        <v>0</v>
      </c>
      <c r="G25" s="28"/>
      <c r="H25" s="27">
        <f t="shared" si="6"/>
        <v>0</v>
      </c>
      <c r="I25" s="60"/>
      <c r="J25" s="27">
        <f t="shared" si="1"/>
        <v>0</v>
      </c>
      <c r="K25" s="28"/>
      <c r="L25" s="27">
        <f t="shared" si="7"/>
        <v>0</v>
      </c>
      <c r="M25" s="60"/>
      <c r="N25" s="27">
        <f t="shared" si="2"/>
        <v>0</v>
      </c>
      <c r="O25" s="28"/>
      <c r="P25" s="27">
        <f t="shared" si="8"/>
        <v>0</v>
      </c>
      <c r="Q25" s="60"/>
      <c r="R25" s="27">
        <f t="shared" si="3"/>
        <v>0</v>
      </c>
      <c r="S25" s="28"/>
      <c r="T25" s="27">
        <f t="shared" si="9"/>
        <v>0</v>
      </c>
      <c r="U25" s="60"/>
      <c r="V25" s="27">
        <f t="shared" si="4"/>
        <v>0</v>
      </c>
    </row>
    <row r="26" spans="1:22" ht="12.75" customHeight="1">
      <c r="A26" s="13" t="s">
        <v>87</v>
      </c>
      <c r="B26" s="25"/>
      <c r="C26" s="28"/>
      <c r="D26" s="27">
        <f t="shared" si="5"/>
        <v>0</v>
      </c>
      <c r="E26" s="60"/>
      <c r="F26" s="27">
        <f t="shared" si="0"/>
        <v>0</v>
      </c>
      <c r="G26" s="28"/>
      <c r="H26" s="27">
        <f t="shared" si="6"/>
        <v>0</v>
      </c>
      <c r="I26" s="60"/>
      <c r="J26" s="27">
        <f t="shared" si="1"/>
        <v>0</v>
      </c>
      <c r="K26" s="28"/>
      <c r="L26" s="27">
        <f t="shared" si="7"/>
        <v>0</v>
      </c>
      <c r="M26" s="60"/>
      <c r="N26" s="27">
        <f t="shared" si="2"/>
        <v>0</v>
      </c>
      <c r="O26" s="28"/>
      <c r="P26" s="27">
        <f t="shared" si="8"/>
        <v>0</v>
      </c>
      <c r="Q26" s="60"/>
      <c r="R26" s="27">
        <f t="shared" si="3"/>
        <v>0</v>
      </c>
      <c r="S26" s="28"/>
      <c r="T26" s="27">
        <f t="shared" si="9"/>
        <v>0</v>
      </c>
      <c r="U26" s="60"/>
      <c r="V26" s="27">
        <f t="shared" si="4"/>
        <v>0</v>
      </c>
    </row>
    <row r="27" spans="1:22" ht="12.75" customHeight="1">
      <c r="A27" s="13" t="s">
        <v>88</v>
      </c>
      <c r="B27" s="25"/>
      <c r="C27" s="28"/>
      <c r="D27" s="27">
        <f t="shared" si="5"/>
        <v>0</v>
      </c>
      <c r="E27" s="60"/>
      <c r="F27" s="27">
        <f t="shared" si="0"/>
        <v>0</v>
      </c>
      <c r="G27" s="28"/>
      <c r="H27" s="27">
        <f t="shared" si="6"/>
        <v>0</v>
      </c>
      <c r="I27" s="60"/>
      <c r="J27" s="27">
        <f t="shared" si="1"/>
        <v>0</v>
      </c>
      <c r="K27" s="28"/>
      <c r="L27" s="27">
        <f t="shared" si="7"/>
        <v>0</v>
      </c>
      <c r="M27" s="60"/>
      <c r="N27" s="27">
        <f t="shared" si="2"/>
        <v>0</v>
      </c>
      <c r="O27" s="28"/>
      <c r="P27" s="27">
        <f t="shared" si="8"/>
        <v>0</v>
      </c>
      <c r="Q27" s="60"/>
      <c r="R27" s="27">
        <f t="shared" si="3"/>
        <v>0</v>
      </c>
      <c r="S27" s="28"/>
      <c r="T27" s="27">
        <f t="shared" si="9"/>
        <v>0</v>
      </c>
      <c r="U27" s="60"/>
      <c r="V27" s="27">
        <f>SUM(D27,H27,L27,P27,T27)</f>
        <v>0</v>
      </c>
    </row>
    <row r="28" spans="1:22" ht="12.75" customHeight="1">
      <c r="A28" s="13"/>
      <c r="B28" s="13"/>
      <c r="C28" s="13"/>
      <c r="D28" s="16"/>
      <c r="E28" s="60"/>
      <c r="F28" s="17"/>
      <c r="G28" s="10"/>
      <c r="H28" s="16"/>
      <c r="I28" s="60"/>
      <c r="J28" s="17"/>
      <c r="K28" s="10"/>
      <c r="L28" s="16"/>
      <c r="M28" s="60"/>
      <c r="N28" s="13"/>
      <c r="O28" s="10"/>
      <c r="P28" s="16"/>
      <c r="Q28" s="60"/>
      <c r="R28" s="13"/>
      <c r="S28" s="10"/>
      <c r="T28" s="16"/>
      <c r="U28" s="60"/>
      <c r="V28" s="17"/>
    </row>
    <row r="29" spans="1:22" ht="12.75" customHeight="1">
      <c r="A29" s="51" t="s">
        <v>15</v>
      </c>
      <c r="B29" s="52"/>
      <c r="C29" s="51"/>
      <c r="D29" s="53">
        <f>SUM(D18:D28)</f>
        <v>0</v>
      </c>
      <c r="E29" s="60"/>
      <c r="F29" s="44"/>
      <c r="G29" s="51"/>
      <c r="H29" s="53">
        <f>SUM(H18:H28)</f>
        <v>0</v>
      </c>
      <c r="I29" s="60"/>
      <c r="J29" s="44"/>
      <c r="K29" s="51"/>
      <c r="L29" s="53">
        <f>SUM(L18:L28)</f>
        <v>0</v>
      </c>
      <c r="M29" s="60"/>
      <c r="N29" s="41"/>
      <c r="O29" s="51"/>
      <c r="P29" s="53">
        <f>SUM(P18:P28)</f>
        <v>0</v>
      </c>
      <c r="Q29" s="60"/>
      <c r="R29" s="41"/>
      <c r="S29" s="51"/>
      <c r="T29" s="53">
        <f>SUM(T18:T28)</f>
        <v>0</v>
      </c>
      <c r="U29" s="60"/>
      <c r="V29" s="53">
        <f>SUM(D29,H29,L29,P29,T29)</f>
        <v>0</v>
      </c>
    </row>
    <row r="30" spans="1:22" ht="12.75" customHeight="1">
      <c r="A30" s="10" t="s">
        <v>57</v>
      </c>
      <c r="B30" s="10" t="s">
        <v>13</v>
      </c>
      <c r="C30" s="10" t="s">
        <v>16</v>
      </c>
      <c r="D30" s="10" t="s">
        <v>14</v>
      </c>
      <c r="E30" s="60"/>
      <c r="F30" s="10" t="s">
        <v>13</v>
      </c>
      <c r="G30" s="10" t="s">
        <v>16</v>
      </c>
      <c r="H30" s="10" t="s">
        <v>14</v>
      </c>
      <c r="I30" s="60"/>
      <c r="J30" s="10" t="s">
        <v>13</v>
      </c>
      <c r="K30" s="10" t="s">
        <v>16</v>
      </c>
      <c r="L30" s="10" t="s">
        <v>14</v>
      </c>
      <c r="M30" s="60"/>
      <c r="N30" s="10" t="s">
        <v>13</v>
      </c>
      <c r="O30" s="10" t="s">
        <v>16</v>
      </c>
      <c r="P30" s="10" t="s">
        <v>14</v>
      </c>
      <c r="Q30" s="60"/>
      <c r="R30" s="10" t="s">
        <v>13</v>
      </c>
      <c r="S30" s="10" t="s">
        <v>16</v>
      </c>
      <c r="T30" s="10" t="s">
        <v>14</v>
      </c>
      <c r="U30" s="60"/>
      <c r="V30" s="16"/>
    </row>
    <row r="31" spans="1:22" ht="12.75" customHeight="1">
      <c r="A31" s="13" t="s">
        <v>89</v>
      </c>
      <c r="B31" s="25"/>
      <c r="C31" s="28"/>
      <c r="D31" s="27">
        <f>(B31/9)*C31</f>
        <v>0</v>
      </c>
      <c r="E31" s="59"/>
      <c r="F31" s="27">
        <f>B31*(1+$B$9)</f>
        <v>0</v>
      </c>
      <c r="G31" s="28"/>
      <c r="H31" s="27">
        <f>(F31/9)*G31</f>
        <v>0</v>
      </c>
      <c r="I31" s="59"/>
      <c r="J31" s="27">
        <f>F31*(1+$B$9)</f>
        <v>0</v>
      </c>
      <c r="K31" s="28"/>
      <c r="L31" s="27">
        <f>(J31/9)*K31</f>
        <v>0</v>
      </c>
      <c r="M31" s="59"/>
      <c r="N31" s="27">
        <f>J31*(1+$B$9)</f>
        <v>0</v>
      </c>
      <c r="O31" s="28"/>
      <c r="P31" s="27">
        <f>(N31/9)*O31</f>
        <v>0</v>
      </c>
      <c r="Q31" s="59"/>
      <c r="R31" s="27">
        <f>N31*(1+$B$9)</f>
        <v>0</v>
      </c>
      <c r="S31" s="28"/>
      <c r="T31" s="27">
        <f>(R31/9)*S31</f>
        <v>0</v>
      </c>
      <c r="U31" s="59"/>
      <c r="V31" s="27">
        <f>SUM(D31,H31,L31,P31,T31)</f>
        <v>0</v>
      </c>
    </row>
    <row r="32" spans="1:22" ht="12.75" customHeight="1">
      <c r="A32" s="13" t="s">
        <v>90</v>
      </c>
      <c r="B32" s="25"/>
      <c r="C32" s="28"/>
      <c r="D32" s="27">
        <f t="shared" ref="D32:D34" si="10">(B32/9)*C32</f>
        <v>0</v>
      </c>
      <c r="E32" s="59"/>
      <c r="F32" s="27">
        <f>B32*(1+$B$9)</f>
        <v>0</v>
      </c>
      <c r="G32" s="28"/>
      <c r="H32" s="27">
        <f t="shared" ref="H32:H33" si="11">(F32/9)*G32</f>
        <v>0</v>
      </c>
      <c r="I32" s="59"/>
      <c r="J32" s="27">
        <f>F32*(1+$B$9)</f>
        <v>0</v>
      </c>
      <c r="K32" s="28"/>
      <c r="L32" s="27">
        <f>(J32/9)*K32</f>
        <v>0</v>
      </c>
      <c r="M32" s="59"/>
      <c r="N32" s="27">
        <f>J32*(1+$B$9)</f>
        <v>0</v>
      </c>
      <c r="O32" s="28"/>
      <c r="P32" s="27">
        <f t="shared" ref="P32:P34" si="12">(N32/9)*O32</f>
        <v>0</v>
      </c>
      <c r="Q32" s="59"/>
      <c r="R32" s="27">
        <f>N32*(1+$B$9)</f>
        <v>0</v>
      </c>
      <c r="S32" s="28"/>
      <c r="T32" s="27">
        <f t="shared" ref="T32:T33" si="13">(R32/9)*S32</f>
        <v>0</v>
      </c>
      <c r="U32" s="59"/>
      <c r="V32" s="27">
        <f t="shared" ref="V32:V33" si="14">SUM(D32,H32,L32,P32,T32)</f>
        <v>0</v>
      </c>
    </row>
    <row r="33" spans="1:22" ht="12.75" customHeight="1">
      <c r="A33" s="13" t="s">
        <v>91</v>
      </c>
      <c r="B33" s="25"/>
      <c r="C33" s="28"/>
      <c r="D33" s="27">
        <f t="shared" si="10"/>
        <v>0</v>
      </c>
      <c r="E33" s="60"/>
      <c r="F33" s="27">
        <f>B33*(1+$B$9)</f>
        <v>0</v>
      </c>
      <c r="G33" s="28"/>
      <c r="H33" s="27">
        <f t="shared" si="11"/>
        <v>0</v>
      </c>
      <c r="I33" s="60"/>
      <c r="J33" s="27">
        <f>F33*(1+$B$9)</f>
        <v>0</v>
      </c>
      <c r="K33" s="28"/>
      <c r="L33" s="27">
        <f t="shared" ref="L33:L34" si="15">(J33/9)*K33</f>
        <v>0</v>
      </c>
      <c r="M33" s="60"/>
      <c r="N33" s="27">
        <f>J33*(1+$B$9)</f>
        <v>0</v>
      </c>
      <c r="O33" s="28"/>
      <c r="P33" s="27">
        <f t="shared" si="12"/>
        <v>0</v>
      </c>
      <c r="Q33" s="60"/>
      <c r="R33" s="27">
        <f>N33*(1+$B$9)</f>
        <v>0</v>
      </c>
      <c r="S33" s="28"/>
      <c r="T33" s="27">
        <f t="shared" si="13"/>
        <v>0</v>
      </c>
      <c r="U33" s="60"/>
      <c r="V33" s="27">
        <f t="shared" si="14"/>
        <v>0</v>
      </c>
    </row>
    <row r="34" spans="1:22" ht="12.75" customHeight="1">
      <c r="A34" s="13" t="s">
        <v>92</v>
      </c>
      <c r="B34" s="25"/>
      <c r="C34" s="28"/>
      <c r="D34" s="27">
        <f t="shared" si="10"/>
        <v>0</v>
      </c>
      <c r="E34" s="60"/>
      <c r="F34" s="27">
        <f>B34*(1+$B$9)</f>
        <v>0</v>
      </c>
      <c r="G34" s="28"/>
      <c r="H34" s="27">
        <f>(F34/9)*G34</f>
        <v>0</v>
      </c>
      <c r="I34" s="60"/>
      <c r="J34" s="27">
        <f>F34*(1+$B$9)</f>
        <v>0</v>
      </c>
      <c r="K34" s="28"/>
      <c r="L34" s="27">
        <f t="shared" si="15"/>
        <v>0</v>
      </c>
      <c r="M34" s="60"/>
      <c r="N34" s="27">
        <f>J34*(1+$B$9)</f>
        <v>0</v>
      </c>
      <c r="O34" s="28"/>
      <c r="P34" s="27">
        <f t="shared" si="12"/>
        <v>0</v>
      </c>
      <c r="Q34" s="60"/>
      <c r="R34" s="27">
        <f>N34*(1+$B$9)</f>
        <v>0</v>
      </c>
      <c r="S34" s="28"/>
      <c r="T34" s="27">
        <f>(R34/9)*S34</f>
        <v>0</v>
      </c>
      <c r="U34" s="60"/>
      <c r="V34" s="27">
        <f>SUM(D34,H34,L34,P34,T34)</f>
        <v>0</v>
      </c>
    </row>
    <row r="35" spans="1:22" ht="12.75" customHeight="1">
      <c r="A35" s="13"/>
      <c r="B35" s="13"/>
      <c r="C35" s="13"/>
      <c r="D35" s="16"/>
      <c r="E35" s="60"/>
      <c r="F35" s="17"/>
      <c r="G35" s="10"/>
      <c r="H35" s="16"/>
      <c r="I35" s="60"/>
      <c r="J35" s="17"/>
      <c r="K35" s="10"/>
      <c r="L35" s="16"/>
      <c r="M35" s="60"/>
      <c r="N35" s="13"/>
      <c r="O35" s="10"/>
      <c r="P35" s="16"/>
      <c r="Q35" s="60"/>
      <c r="R35" s="13"/>
      <c r="S35" s="10"/>
      <c r="T35" s="16"/>
      <c r="U35" s="60"/>
      <c r="V35" s="17"/>
    </row>
    <row r="36" spans="1:22" ht="12.75" customHeight="1">
      <c r="A36" s="51" t="s">
        <v>107</v>
      </c>
      <c r="B36" s="52"/>
      <c r="C36" s="51"/>
      <c r="D36" s="53">
        <f>SUM(D31:D35)</f>
        <v>0</v>
      </c>
      <c r="E36" s="60"/>
      <c r="F36" s="44"/>
      <c r="G36" s="51"/>
      <c r="H36" s="53">
        <f>SUM(H31:H35)</f>
        <v>0</v>
      </c>
      <c r="I36" s="60"/>
      <c r="J36" s="44"/>
      <c r="K36" s="51"/>
      <c r="L36" s="53">
        <f>SUM(L31:L35)</f>
        <v>0</v>
      </c>
      <c r="M36" s="60"/>
      <c r="N36" s="41"/>
      <c r="O36" s="51"/>
      <c r="P36" s="53">
        <f>SUM(P31:P35)</f>
        <v>0</v>
      </c>
      <c r="Q36" s="60"/>
      <c r="R36" s="41"/>
      <c r="S36" s="51"/>
      <c r="T36" s="53">
        <f>SUM(T31:T35)</f>
        <v>0</v>
      </c>
      <c r="U36" s="60"/>
      <c r="V36" s="53">
        <f>SUM(D36,H36,L36,P36,T36)</f>
        <v>0</v>
      </c>
    </row>
    <row r="37" spans="1:22" ht="12.75" customHeight="1">
      <c r="A37" s="10" t="s">
        <v>58</v>
      </c>
      <c r="B37" s="10" t="s">
        <v>13</v>
      </c>
      <c r="C37" s="10" t="s">
        <v>16</v>
      </c>
      <c r="D37" s="10" t="s">
        <v>14</v>
      </c>
      <c r="E37" s="60"/>
      <c r="F37" s="10" t="s">
        <v>13</v>
      </c>
      <c r="G37" s="10" t="s">
        <v>16</v>
      </c>
      <c r="H37" s="10" t="s">
        <v>14</v>
      </c>
      <c r="I37" s="60"/>
      <c r="J37" s="10" t="s">
        <v>13</v>
      </c>
      <c r="K37" s="10" t="s">
        <v>16</v>
      </c>
      <c r="L37" s="10" t="s">
        <v>14</v>
      </c>
      <c r="M37" s="60"/>
      <c r="N37" s="10" t="s">
        <v>13</v>
      </c>
      <c r="O37" s="10" t="s">
        <v>16</v>
      </c>
      <c r="P37" s="10" t="s">
        <v>14</v>
      </c>
      <c r="Q37" s="60"/>
      <c r="R37" s="10" t="s">
        <v>13</v>
      </c>
      <c r="S37" s="10" t="s">
        <v>16</v>
      </c>
      <c r="T37" s="10" t="s">
        <v>14</v>
      </c>
      <c r="U37" s="60"/>
      <c r="V37" s="16"/>
    </row>
    <row r="38" spans="1:22" ht="12.75" customHeight="1">
      <c r="A38" s="13" t="s">
        <v>93</v>
      </c>
      <c r="B38" s="25"/>
      <c r="C38" s="28"/>
      <c r="D38" s="27">
        <f>(B38/12)*C38</f>
        <v>0</v>
      </c>
      <c r="E38" s="59"/>
      <c r="F38" s="27">
        <f t="shared" ref="F38:F47" si="16">B38*(1+$B$9)</f>
        <v>0</v>
      </c>
      <c r="G38" s="28"/>
      <c r="H38" s="27">
        <f>(F38/12)*G38</f>
        <v>0</v>
      </c>
      <c r="I38" s="59"/>
      <c r="J38" s="27">
        <f t="shared" ref="J38:J47" si="17">F38*(1+$B$9)</f>
        <v>0</v>
      </c>
      <c r="K38" s="28"/>
      <c r="L38" s="27">
        <f>(J38/12)*K38</f>
        <v>0</v>
      </c>
      <c r="M38" s="59"/>
      <c r="N38" s="27">
        <f t="shared" ref="N38:N47" si="18">J38*(1+$B$9)</f>
        <v>0</v>
      </c>
      <c r="O38" s="28"/>
      <c r="P38" s="27">
        <f>(N38/12)*O38</f>
        <v>0</v>
      </c>
      <c r="Q38" s="59"/>
      <c r="R38" s="27">
        <f t="shared" ref="R38:R47" si="19">N38*(1+$B$9)</f>
        <v>0</v>
      </c>
      <c r="S38" s="28"/>
      <c r="T38" s="27">
        <f>(R38/12)*S38</f>
        <v>0</v>
      </c>
      <c r="U38" s="59"/>
      <c r="V38" s="27">
        <f>SUM(D38,H38,L38,P38,T38)</f>
        <v>0</v>
      </c>
    </row>
    <row r="39" spans="1:22" ht="12.75" customHeight="1">
      <c r="A39" s="13" t="s">
        <v>94</v>
      </c>
      <c r="B39" s="25"/>
      <c r="C39" s="28"/>
      <c r="D39" s="27">
        <f t="shared" ref="D39:D47" si="20">(B39/12)*C39</f>
        <v>0</v>
      </c>
      <c r="E39" s="59"/>
      <c r="F39" s="27">
        <f t="shared" si="16"/>
        <v>0</v>
      </c>
      <c r="G39" s="28"/>
      <c r="H39" s="27">
        <f t="shared" ref="H39:H47" si="21">(F39/12)*G39</f>
        <v>0</v>
      </c>
      <c r="I39" s="59"/>
      <c r="J39" s="27">
        <f t="shared" si="17"/>
        <v>0</v>
      </c>
      <c r="K39" s="28"/>
      <c r="L39" s="27">
        <f t="shared" ref="L39:L47" si="22">(J39/12)*K39</f>
        <v>0</v>
      </c>
      <c r="M39" s="59"/>
      <c r="N39" s="27">
        <f t="shared" si="18"/>
        <v>0</v>
      </c>
      <c r="O39" s="28"/>
      <c r="P39" s="27">
        <f t="shared" ref="P39:P47" si="23">(N39/12)*O39</f>
        <v>0</v>
      </c>
      <c r="Q39" s="59"/>
      <c r="R39" s="27">
        <f t="shared" si="19"/>
        <v>0</v>
      </c>
      <c r="S39" s="28"/>
      <c r="T39" s="27">
        <f t="shared" ref="T39:T47" si="24">(R39/12)*S39</f>
        <v>0</v>
      </c>
      <c r="U39" s="59"/>
      <c r="V39" s="27">
        <f t="shared" ref="V39:V47" si="25">SUM(D39,H39,L39,P39,T39)</f>
        <v>0</v>
      </c>
    </row>
    <row r="40" spans="1:22" ht="12.75" customHeight="1">
      <c r="A40" s="13" t="s">
        <v>95</v>
      </c>
      <c r="B40" s="25"/>
      <c r="C40" s="28"/>
      <c r="D40" s="27">
        <f t="shared" si="20"/>
        <v>0</v>
      </c>
      <c r="E40" s="59"/>
      <c r="F40" s="27">
        <f t="shared" si="16"/>
        <v>0</v>
      </c>
      <c r="G40" s="28"/>
      <c r="H40" s="27">
        <f t="shared" si="21"/>
        <v>0</v>
      </c>
      <c r="I40" s="59"/>
      <c r="J40" s="27">
        <f t="shared" si="17"/>
        <v>0</v>
      </c>
      <c r="K40" s="28"/>
      <c r="L40" s="27">
        <f t="shared" si="22"/>
        <v>0</v>
      </c>
      <c r="M40" s="59"/>
      <c r="N40" s="27">
        <f t="shared" si="18"/>
        <v>0</v>
      </c>
      <c r="O40" s="28"/>
      <c r="P40" s="27">
        <f t="shared" si="23"/>
        <v>0</v>
      </c>
      <c r="Q40" s="59"/>
      <c r="R40" s="27">
        <f t="shared" si="19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>
      <c r="A41" s="13" t="s">
        <v>96</v>
      </c>
      <c r="B41" s="25"/>
      <c r="C41" s="28"/>
      <c r="D41" s="27">
        <f t="shared" si="20"/>
        <v>0</v>
      </c>
      <c r="E41" s="59"/>
      <c r="F41" s="27">
        <f t="shared" si="16"/>
        <v>0</v>
      </c>
      <c r="G41" s="28"/>
      <c r="H41" s="27">
        <f t="shared" si="21"/>
        <v>0</v>
      </c>
      <c r="I41" s="59"/>
      <c r="J41" s="27">
        <f t="shared" si="17"/>
        <v>0</v>
      </c>
      <c r="K41" s="28"/>
      <c r="L41" s="27">
        <f t="shared" si="22"/>
        <v>0</v>
      </c>
      <c r="M41" s="59"/>
      <c r="N41" s="27">
        <f t="shared" si="18"/>
        <v>0</v>
      </c>
      <c r="O41" s="28"/>
      <c r="P41" s="27">
        <f t="shared" si="23"/>
        <v>0</v>
      </c>
      <c r="Q41" s="59"/>
      <c r="R41" s="27">
        <f t="shared" si="19"/>
        <v>0</v>
      </c>
      <c r="S41" s="28"/>
      <c r="T41" s="27">
        <f t="shared" si="24"/>
        <v>0</v>
      </c>
      <c r="U41" s="59"/>
      <c r="V41" s="27">
        <f>SUM(D41,H41,L41,P41,T41)</f>
        <v>0</v>
      </c>
    </row>
    <row r="42" spans="1:22" ht="12.75" customHeight="1">
      <c r="A42" s="13" t="s">
        <v>97</v>
      </c>
      <c r="B42" s="25"/>
      <c r="C42" s="28"/>
      <c r="D42" s="27">
        <f t="shared" si="20"/>
        <v>0</v>
      </c>
      <c r="E42" s="59"/>
      <c r="F42" s="27">
        <f t="shared" si="16"/>
        <v>0</v>
      </c>
      <c r="G42" s="28"/>
      <c r="H42" s="27">
        <f t="shared" si="21"/>
        <v>0</v>
      </c>
      <c r="I42" s="59"/>
      <c r="J42" s="27">
        <f t="shared" si="17"/>
        <v>0</v>
      </c>
      <c r="K42" s="28"/>
      <c r="L42" s="27">
        <f t="shared" si="22"/>
        <v>0</v>
      </c>
      <c r="M42" s="59"/>
      <c r="N42" s="27">
        <f t="shared" si="18"/>
        <v>0</v>
      </c>
      <c r="O42" s="28"/>
      <c r="P42" s="27">
        <f t="shared" si="23"/>
        <v>0</v>
      </c>
      <c r="Q42" s="59"/>
      <c r="R42" s="27">
        <f t="shared" si="19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>
      <c r="A43" s="13" t="s">
        <v>98</v>
      </c>
      <c r="B43" s="25"/>
      <c r="C43" s="28"/>
      <c r="D43" s="27">
        <f t="shared" si="20"/>
        <v>0</v>
      </c>
      <c r="E43" s="59"/>
      <c r="F43" s="27">
        <f t="shared" si="16"/>
        <v>0</v>
      </c>
      <c r="G43" s="28"/>
      <c r="H43" s="27">
        <f t="shared" si="21"/>
        <v>0</v>
      </c>
      <c r="I43" s="59"/>
      <c r="J43" s="27">
        <f t="shared" si="17"/>
        <v>0</v>
      </c>
      <c r="K43" s="28"/>
      <c r="L43" s="27">
        <f t="shared" si="22"/>
        <v>0</v>
      </c>
      <c r="M43" s="59"/>
      <c r="N43" s="27">
        <f t="shared" si="18"/>
        <v>0</v>
      </c>
      <c r="O43" s="28"/>
      <c r="P43" s="27">
        <f t="shared" si="23"/>
        <v>0</v>
      </c>
      <c r="Q43" s="59"/>
      <c r="R43" s="27">
        <f t="shared" si="19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>
      <c r="A44" s="13" t="s">
        <v>99</v>
      </c>
      <c r="B44" s="25"/>
      <c r="C44" s="28"/>
      <c r="D44" s="27">
        <f t="shared" si="20"/>
        <v>0</v>
      </c>
      <c r="E44" s="59"/>
      <c r="F44" s="27">
        <f t="shared" si="16"/>
        <v>0</v>
      </c>
      <c r="G44" s="28"/>
      <c r="H44" s="27">
        <f t="shared" si="21"/>
        <v>0</v>
      </c>
      <c r="I44" s="59"/>
      <c r="J44" s="27">
        <f t="shared" si="17"/>
        <v>0</v>
      </c>
      <c r="K44" s="28"/>
      <c r="L44" s="27">
        <f t="shared" si="22"/>
        <v>0</v>
      </c>
      <c r="M44" s="59"/>
      <c r="N44" s="27">
        <f t="shared" si="18"/>
        <v>0</v>
      </c>
      <c r="O44" s="28"/>
      <c r="P44" s="27">
        <f t="shared" si="23"/>
        <v>0</v>
      </c>
      <c r="Q44" s="59"/>
      <c r="R44" s="27">
        <f t="shared" si="19"/>
        <v>0</v>
      </c>
      <c r="S44" s="28"/>
      <c r="T44" s="27">
        <f t="shared" si="24"/>
        <v>0</v>
      </c>
      <c r="U44" s="59"/>
      <c r="V44" s="27">
        <f t="shared" si="25"/>
        <v>0</v>
      </c>
    </row>
    <row r="45" spans="1:22" ht="12.75" customHeight="1">
      <c r="A45" s="13" t="s">
        <v>100</v>
      </c>
      <c r="B45" s="25"/>
      <c r="C45" s="28"/>
      <c r="D45" s="27">
        <f t="shared" si="20"/>
        <v>0</v>
      </c>
      <c r="E45" s="59"/>
      <c r="F45" s="27">
        <f t="shared" si="16"/>
        <v>0</v>
      </c>
      <c r="G45" s="28"/>
      <c r="H45" s="27">
        <f t="shared" si="21"/>
        <v>0</v>
      </c>
      <c r="I45" s="59"/>
      <c r="J45" s="27">
        <f t="shared" si="17"/>
        <v>0</v>
      </c>
      <c r="K45" s="28"/>
      <c r="L45" s="27">
        <f t="shared" si="22"/>
        <v>0</v>
      </c>
      <c r="M45" s="59"/>
      <c r="N45" s="27">
        <f t="shared" si="18"/>
        <v>0</v>
      </c>
      <c r="O45" s="28"/>
      <c r="P45" s="27">
        <f t="shared" si="23"/>
        <v>0</v>
      </c>
      <c r="Q45" s="59"/>
      <c r="R45" s="27">
        <f t="shared" si="19"/>
        <v>0</v>
      </c>
      <c r="S45" s="28"/>
      <c r="T45" s="27">
        <f t="shared" si="24"/>
        <v>0</v>
      </c>
      <c r="U45" s="59"/>
      <c r="V45" s="27">
        <f t="shared" si="25"/>
        <v>0</v>
      </c>
    </row>
    <row r="46" spans="1:22" ht="12.75" customHeight="1">
      <c r="A46" s="13" t="s">
        <v>101</v>
      </c>
      <c r="B46" s="25"/>
      <c r="C46" s="28"/>
      <c r="D46" s="27">
        <f t="shared" si="20"/>
        <v>0</v>
      </c>
      <c r="E46" s="59"/>
      <c r="F46" s="27">
        <f t="shared" si="16"/>
        <v>0</v>
      </c>
      <c r="G46" s="28"/>
      <c r="H46" s="27">
        <f t="shared" si="21"/>
        <v>0</v>
      </c>
      <c r="I46" s="59"/>
      <c r="J46" s="27">
        <f t="shared" si="17"/>
        <v>0</v>
      </c>
      <c r="K46" s="28"/>
      <c r="L46" s="27">
        <f t="shared" si="22"/>
        <v>0</v>
      </c>
      <c r="M46" s="59"/>
      <c r="N46" s="27">
        <f t="shared" si="18"/>
        <v>0</v>
      </c>
      <c r="O46" s="28"/>
      <c r="P46" s="27">
        <f t="shared" si="23"/>
        <v>0</v>
      </c>
      <c r="Q46" s="59"/>
      <c r="R46" s="27">
        <f t="shared" si="19"/>
        <v>0</v>
      </c>
      <c r="S46" s="28"/>
      <c r="T46" s="27">
        <f t="shared" si="24"/>
        <v>0</v>
      </c>
      <c r="U46" s="59"/>
      <c r="V46" s="27">
        <f t="shared" si="25"/>
        <v>0</v>
      </c>
    </row>
    <row r="47" spans="1:22" ht="12.75" customHeight="1">
      <c r="A47" s="13" t="s">
        <v>102</v>
      </c>
      <c r="B47" s="25"/>
      <c r="C47" s="28"/>
      <c r="D47" s="27">
        <f t="shared" si="20"/>
        <v>0</v>
      </c>
      <c r="E47" s="59"/>
      <c r="F47" s="27">
        <f t="shared" si="16"/>
        <v>0</v>
      </c>
      <c r="G47" s="28"/>
      <c r="H47" s="27">
        <f t="shared" si="21"/>
        <v>0</v>
      </c>
      <c r="I47" s="59"/>
      <c r="J47" s="27">
        <f t="shared" si="17"/>
        <v>0</v>
      </c>
      <c r="K47" s="28"/>
      <c r="L47" s="27">
        <f t="shared" si="22"/>
        <v>0</v>
      </c>
      <c r="M47" s="59"/>
      <c r="N47" s="27">
        <f t="shared" si="18"/>
        <v>0</v>
      </c>
      <c r="O47" s="28"/>
      <c r="P47" s="27">
        <f t="shared" si="23"/>
        <v>0</v>
      </c>
      <c r="Q47" s="59"/>
      <c r="R47" s="27">
        <f t="shared" si="19"/>
        <v>0</v>
      </c>
      <c r="S47" s="28"/>
      <c r="T47" s="27">
        <f t="shared" si="24"/>
        <v>0</v>
      </c>
      <c r="U47" s="59"/>
      <c r="V47" s="27">
        <f t="shared" si="25"/>
        <v>0</v>
      </c>
    </row>
    <row r="48" spans="1:22" ht="12.75" customHeight="1">
      <c r="A48" s="10"/>
      <c r="B48" s="13"/>
      <c r="C48" s="13"/>
      <c r="D48" s="16"/>
      <c r="E48" s="60"/>
      <c r="F48" s="17"/>
      <c r="G48" s="10"/>
      <c r="H48" s="16"/>
      <c r="I48" s="60"/>
      <c r="J48" s="17"/>
      <c r="K48" s="10"/>
      <c r="L48" s="16"/>
      <c r="M48" s="60"/>
      <c r="N48" s="13"/>
      <c r="O48" s="10"/>
      <c r="P48" s="16"/>
      <c r="Q48" s="60"/>
      <c r="R48" s="13"/>
      <c r="S48" s="10"/>
      <c r="T48" s="16"/>
      <c r="U48" s="60"/>
      <c r="V48" s="17"/>
    </row>
    <row r="49" spans="1:22" ht="12.75" customHeight="1">
      <c r="A49" s="51" t="s">
        <v>108</v>
      </c>
      <c r="B49" s="52"/>
      <c r="C49" s="51"/>
      <c r="D49" s="53">
        <f>SUM(D38:D48)</f>
        <v>0</v>
      </c>
      <c r="E49" s="60"/>
      <c r="F49" s="44"/>
      <c r="G49" s="51"/>
      <c r="H49" s="53">
        <f>SUM(H38:H48)</f>
        <v>0</v>
      </c>
      <c r="I49" s="60"/>
      <c r="J49" s="44"/>
      <c r="K49" s="51"/>
      <c r="L49" s="53">
        <f>SUM(L38:L48)</f>
        <v>0</v>
      </c>
      <c r="M49" s="60"/>
      <c r="N49" s="41"/>
      <c r="O49" s="51"/>
      <c r="P49" s="53">
        <f>SUM(P38:P48)</f>
        <v>0</v>
      </c>
      <c r="Q49" s="60"/>
      <c r="R49" s="41"/>
      <c r="S49" s="51"/>
      <c r="T49" s="53">
        <f>SUM(T38:T48)</f>
        <v>0</v>
      </c>
      <c r="U49" s="60"/>
      <c r="V49" s="53">
        <f>SUM(D49,H49,L49,P49,T49)</f>
        <v>0</v>
      </c>
    </row>
    <row r="50" spans="1:22" customFormat="1" ht="12.75" customHeight="1"/>
    <row r="51" spans="1:22" customFormat="1" ht="15">
      <c r="A51" s="179" t="s">
        <v>216</v>
      </c>
      <c r="B51" s="174"/>
      <c r="C51" s="10"/>
      <c r="D51" s="25"/>
      <c r="H51" s="25"/>
      <c r="L51" s="25"/>
      <c r="P51" s="25"/>
      <c r="T51" s="25"/>
      <c r="V51" s="27">
        <f>SUM(D51,H51,L51,P51,T51)</f>
        <v>0</v>
      </c>
    </row>
    <row r="52" spans="1:22" customFormat="1" ht="12.75" customHeight="1">
      <c r="A52" s="173" t="s">
        <v>225</v>
      </c>
    </row>
    <row r="53" spans="1:22" customFormat="1" ht="12.75" customHeight="1"/>
    <row r="54" spans="1:22" ht="12.75" customHeight="1">
      <c r="A54" s="10" t="s">
        <v>17</v>
      </c>
      <c r="B54" s="10" t="s">
        <v>13</v>
      </c>
      <c r="C54" s="10" t="s">
        <v>16</v>
      </c>
      <c r="D54" s="10" t="s">
        <v>14</v>
      </c>
      <c r="E54" s="60"/>
      <c r="F54" s="10" t="s">
        <v>13</v>
      </c>
      <c r="G54" s="10" t="s">
        <v>16</v>
      </c>
      <c r="H54" s="10" t="s">
        <v>14</v>
      </c>
      <c r="I54" s="60"/>
      <c r="J54" s="10" t="s">
        <v>13</v>
      </c>
      <c r="K54" s="10" t="s">
        <v>16</v>
      </c>
      <c r="L54" s="10" t="s">
        <v>14</v>
      </c>
      <c r="M54" s="60"/>
      <c r="N54" s="10" t="s">
        <v>13</v>
      </c>
      <c r="O54" s="10" t="s">
        <v>16</v>
      </c>
      <c r="P54" s="10" t="s">
        <v>14</v>
      </c>
      <c r="Q54" s="60"/>
      <c r="R54" s="10" t="s">
        <v>13</v>
      </c>
      <c r="S54" s="10" t="s">
        <v>16</v>
      </c>
      <c r="T54" s="10" t="s">
        <v>14</v>
      </c>
      <c r="U54" s="60"/>
      <c r="V54" s="16"/>
    </row>
    <row r="55" spans="1:22" ht="12.75" customHeight="1">
      <c r="A55" s="29" t="s">
        <v>18</v>
      </c>
      <c r="B55" s="25"/>
      <c r="C55" s="28"/>
      <c r="D55" s="27">
        <f>(B55/12)*C55</f>
        <v>0</v>
      </c>
      <c r="E55" s="59"/>
      <c r="F55" s="27">
        <f t="shared" ref="F55:F64" si="26">B55*(1+$B$9)</f>
        <v>0</v>
      </c>
      <c r="G55" s="28"/>
      <c r="H55" s="27">
        <f>(F55/12)*G55</f>
        <v>0</v>
      </c>
      <c r="I55" s="59"/>
      <c r="J55" s="27">
        <f t="shared" ref="J55:J64" si="27">F55*(1+$B$9)</f>
        <v>0</v>
      </c>
      <c r="K55" s="28"/>
      <c r="L55" s="27">
        <f>(J55/12)*K55</f>
        <v>0</v>
      </c>
      <c r="M55" s="59"/>
      <c r="N55" s="27">
        <f t="shared" ref="N55:N64" si="28">J55*(1+$B$9)</f>
        <v>0</v>
      </c>
      <c r="O55" s="28"/>
      <c r="P55" s="27">
        <f>(N55/12)*O55</f>
        <v>0</v>
      </c>
      <c r="Q55" s="59"/>
      <c r="R55" s="27">
        <f t="shared" ref="R55:R64" si="29">N55*(1+$B$9)</f>
        <v>0</v>
      </c>
      <c r="S55" s="28"/>
      <c r="T55" s="27">
        <f>(R55/12)*S55</f>
        <v>0</v>
      </c>
      <c r="U55" s="59"/>
      <c r="V55" s="27">
        <f>SUM(D55,H55,L55,P55,T55)</f>
        <v>0</v>
      </c>
    </row>
    <row r="56" spans="1:22" ht="12.75" customHeight="1">
      <c r="A56" s="29" t="s">
        <v>19</v>
      </c>
      <c r="B56" s="25"/>
      <c r="C56" s="28"/>
      <c r="D56" s="27">
        <f t="shared" ref="D56:D64" si="30">(B56/12)*C56</f>
        <v>0</v>
      </c>
      <c r="E56" s="59"/>
      <c r="F56" s="27">
        <f t="shared" si="26"/>
        <v>0</v>
      </c>
      <c r="G56" s="28"/>
      <c r="H56" s="27">
        <f t="shared" ref="H56:H64" si="31">(F56/12)*G56</f>
        <v>0</v>
      </c>
      <c r="I56" s="59"/>
      <c r="J56" s="27">
        <f t="shared" si="27"/>
        <v>0</v>
      </c>
      <c r="K56" s="28"/>
      <c r="L56" s="27">
        <f t="shared" ref="L56:L64" si="32">(J56/12)*K56</f>
        <v>0</v>
      </c>
      <c r="M56" s="59"/>
      <c r="N56" s="27">
        <f t="shared" si="28"/>
        <v>0</v>
      </c>
      <c r="O56" s="28"/>
      <c r="P56" s="27">
        <f t="shared" ref="P56:P64" si="33">(N56/12)*O56</f>
        <v>0</v>
      </c>
      <c r="Q56" s="59"/>
      <c r="R56" s="27">
        <f t="shared" si="29"/>
        <v>0</v>
      </c>
      <c r="S56" s="28"/>
      <c r="T56" s="27">
        <f t="shared" ref="T56:T64" si="34">(R56/12)*S56</f>
        <v>0</v>
      </c>
      <c r="U56" s="59"/>
      <c r="V56" s="27">
        <f>SUM(D56,H56,L56,P56,T56)</f>
        <v>0</v>
      </c>
    </row>
    <row r="57" spans="1:22" ht="12.75" customHeight="1">
      <c r="A57" s="29" t="s">
        <v>59</v>
      </c>
      <c r="B57" s="25"/>
      <c r="C57" s="28"/>
      <c r="D57" s="27">
        <f t="shared" si="30"/>
        <v>0</v>
      </c>
      <c r="E57" s="59"/>
      <c r="F57" s="27">
        <f t="shared" si="26"/>
        <v>0</v>
      </c>
      <c r="G57" s="28"/>
      <c r="H57" s="27">
        <f t="shared" si="31"/>
        <v>0</v>
      </c>
      <c r="I57" s="59"/>
      <c r="J57" s="27">
        <f t="shared" si="27"/>
        <v>0</v>
      </c>
      <c r="K57" s="28"/>
      <c r="L57" s="27">
        <f t="shared" si="32"/>
        <v>0</v>
      </c>
      <c r="M57" s="59"/>
      <c r="N57" s="27">
        <f t="shared" si="28"/>
        <v>0</v>
      </c>
      <c r="O57" s="28"/>
      <c r="P57" s="27">
        <f t="shared" si="33"/>
        <v>0</v>
      </c>
      <c r="Q57" s="59"/>
      <c r="R57" s="27">
        <f t="shared" si="29"/>
        <v>0</v>
      </c>
      <c r="S57" s="28"/>
      <c r="T57" s="27">
        <f t="shared" si="34"/>
        <v>0</v>
      </c>
      <c r="U57" s="59"/>
      <c r="V57" s="27">
        <f t="shared" ref="V57" si="35">SUM(D57,H57,L57,P57,T57)</f>
        <v>0</v>
      </c>
    </row>
    <row r="58" spans="1:22" ht="12.75" customHeight="1">
      <c r="A58" s="29" t="s">
        <v>60</v>
      </c>
      <c r="B58" s="25"/>
      <c r="C58" s="28"/>
      <c r="D58" s="27">
        <f t="shared" si="30"/>
        <v>0</v>
      </c>
      <c r="E58" s="59"/>
      <c r="F58" s="27">
        <f t="shared" si="26"/>
        <v>0</v>
      </c>
      <c r="G58" s="28"/>
      <c r="H58" s="27">
        <f t="shared" si="31"/>
        <v>0</v>
      </c>
      <c r="I58" s="59"/>
      <c r="J58" s="27">
        <f t="shared" si="27"/>
        <v>0</v>
      </c>
      <c r="K58" s="28"/>
      <c r="L58" s="27">
        <f t="shared" si="32"/>
        <v>0</v>
      </c>
      <c r="M58" s="59"/>
      <c r="N58" s="27">
        <f t="shared" si="28"/>
        <v>0</v>
      </c>
      <c r="O58" s="28"/>
      <c r="P58" s="27">
        <f t="shared" si="33"/>
        <v>0</v>
      </c>
      <c r="Q58" s="59"/>
      <c r="R58" s="27">
        <f t="shared" si="29"/>
        <v>0</v>
      </c>
      <c r="S58" s="28"/>
      <c r="T58" s="27">
        <f t="shared" si="34"/>
        <v>0</v>
      </c>
      <c r="U58" s="59"/>
      <c r="V58" s="27">
        <f t="shared" ref="V58:V64" si="36">SUM(D58,H58,L58,P58,T58)</f>
        <v>0</v>
      </c>
    </row>
    <row r="59" spans="1:22" ht="12.75" customHeight="1">
      <c r="A59" s="29" t="s">
        <v>61</v>
      </c>
      <c r="B59" s="25"/>
      <c r="C59" s="28"/>
      <c r="D59" s="27">
        <f t="shared" si="30"/>
        <v>0</v>
      </c>
      <c r="E59" s="59"/>
      <c r="F59" s="27">
        <f t="shared" si="26"/>
        <v>0</v>
      </c>
      <c r="G59" s="28"/>
      <c r="H59" s="27">
        <f t="shared" si="31"/>
        <v>0</v>
      </c>
      <c r="I59" s="59"/>
      <c r="J59" s="27">
        <f t="shared" si="27"/>
        <v>0</v>
      </c>
      <c r="K59" s="28"/>
      <c r="L59" s="27">
        <f t="shared" si="32"/>
        <v>0</v>
      </c>
      <c r="M59" s="59"/>
      <c r="N59" s="27">
        <f t="shared" si="28"/>
        <v>0</v>
      </c>
      <c r="O59" s="28"/>
      <c r="P59" s="27">
        <f t="shared" si="33"/>
        <v>0</v>
      </c>
      <c r="Q59" s="59"/>
      <c r="R59" s="27">
        <f t="shared" si="29"/>
        <v>0</v>
      </c>
      <c r="S59" s="28"/>
      <c r="T59" s="27">
        <f t="shared" si="34"/>
        <v>0</v>
      </c>
      <c r="U59" s="59"/>
      <c r="V59" s="27">
        <f t="shared" si="36"/>
        <v>0</v>
      </c>
    </row>
    <row r="60" spans="1:22" ht="12.75" customHeight="1">
      <c r="A60" s="29" t="s">
        <v>62</v>
      </c>
      <c r="B60" s="25"/>
      <c r="C60" s="28"/>
      <c r="D60" s="27">
        <f t="shared" si="30"/>
        <v>0</v>
      </c>
      <c r="E60" s="59"/>
      <c r="F60" s="27">
        <f t="shared" si="26"/>
        <v>0</v>
      </c>
      <c r="G60" s="28"/>
      <c r="H60" s="27">
        <f t="shared" si="31"/>
        <v>0</v>
      </c>
      <c r="I60" s="59"/>
      <c r="J60" s="27">
        <f t="shared" si="27"/>
        <v>0</v>
      </c>
      <c r="K60" s="28"/>
      <c r="L60" s="27">
        <f t="shared" si="32"/>
        <v>0</v>
      </c>
      <c r="M60" s="59"/>
      <c r="N60" s="27">
        <f t="shared" si="28"/>
        <v>0</v>
      </c>
      <c r="O60" s="28"/>
      <c r="P60" s="27">
        <f t="shared" si="33"/>
        <v>0</v>
      </c>
      <c r="Q60" s="59"/>
      <c r="R60" s="27">
        <f t="shared" si="29"/>
        <v>0</v>
      </c>
      <c r="S60" s="28"/>
      <c r="T60" s="27">
        <f t="shared" si="34"/>
        <v>0</v>
      </c>
      <c r="U60" s="59"/>
      <c r="V60" s="27">
        <f t="shared" si="36"/>
        <v>0</v>
      </c>
    </row>
    <row r="61" spans="1:22" ht="12.75" customHeight="1">
      <c r="A61" s="29" t="s">
        <v>63</v>
      </c>
      <c r="B61" s="25"/>
      <c r="C61" s="28"/>
      <c r="D61" s="27">
        <f t="shared" si="30"/>
        <v>0</v>
      </c>
      <c r="E61" s="59"/>
      <c r="F61" s="27">
        <f t="shared" si="26"/>
        <v>0</v>
      </c>
      <c r="G61" s="28"/>
      <c r="H61" s="27">
        <f t="shared" si="31"/>
        <v>0</v>
      </c>
      <c r="I61" s="59"/>
      <c r="J61" s="27">
        <f t="shared" si="27"/>
        <v>0</v>
      </c>
      <c r="K61" s="28"/>
      <c r="L61" s="27">
        <f t="shared" si="32"/>
        <v>0</v>
      </c>
      <c r="M61" s="59"/>
      <c r="N61" s="27">
        <f t="shared" si="28"/>
        <v>0</v>
      </c>
      <c r="O61" s="28"/>
      <c r="P61" s="27">
        <f t="shared" si="33"/>
        <v>0</v>
      </c>
      <c r="Q61" s="59"/>
      <c r="R61" s="27">
        <f t="shared" si="29"/>
        <v>0</v>
      </c>
      <c r="S61" s="28"/>
      <c r="T61" s="27">
        <f t="shared" si="34"/>
        <v>0</v>
      </c>
      <c r="U61" s="59"/>
      <c r="V61" s="27">
        <f t="shared" si="36"/>
        <v>0</v>
      </c>
    </row>
    <row r="62" spans="1:22" ht="12.75" customHeight="1">
      <c r="A62" s="29" t="s">
        <v>64</v>
      </c>
      <c r="B62" s="25"/>
      <c r="C62" s="28"/>
      <c r="D62" s="27">
        <f t="shared" si="30"/>
        <v>0</v>
      </c>
      <c r="E62" s="59"/>
      <c r="F62" s="27">
        <f t="shared" si="26"/>
        <v>0</v>
      </c>
      <c r="G62" s="28"/>
      <c r="H62" s="27">
        <f t="shared" si="31"/>
        <v>0</v>
      </c>
      <c r="I62" s="59"/>
      <c r="J62" s="27">
        <f t="shared" si="27"/>
        <v>0</v>
      </c>
      <c r="K62" s="28"/>
      <c r="L62" s="27">
        <f t="shared" si="32"/>
        <v>0</v>
      </c>
      <c r="M62" s="59"/>
      <c r="N62" s="27">
        <f t="shared" si="28"/>
        <v>0</v>
      </c>
      <c r="O62" s="28"/>
      <c r="P62" s="27">
        <f t="shared" si="33"/>
        <v>0</v>
      </c>
      <c r="Q62" s="59"/>
      <c r="R62" s="27">
        <f t="shared" si="29"/>
        <v>0</v>
      </c>
      <c r="S62" s="28"/>
      <c r="T62" s="27">
        <f t="shared" si="34"/>
        <v>0</v>
      </c>
      <c r="U62" s="59"/>
      <c r="V62" s="27">
        <f t="shared" si="36"/>
        <v>0</v>
      </c>
    </row>
    <row r="63" spans="1:22" ht="12.75" customHeight="1">
      <c r="A63" s="29" t="s">
        <v>65</v>
      </c>
      <c r="B63" s="25"/>
      <c r="C63" s="28"/>
      <c r="D63" s="27">
        <f t="shared" si="30"/>
        <v>0</v>
      </c>
      <c r="E63" s="59"/>
      <c r="F63" s="27">
        <f t="shared" si="26"/>
        <v>0</v>
      </c>
      <c r="G63" s="28"/>
      <c r="H63" s="27">
        <f t="shared" si="31"/>
        <v>0</v>
      </c>
      <c r="I63" s="59"/>
      <c r="J63" s="27">
        <f t="shared" si="27"/>
        <v>0</v>
      </c>
      <c r="K63" s="28"/>
      <c r="L63" s="27">
        <f t="shared" si="32"/>
        <v>0</v>
      </c>
      <c r="M63" s="59"/>
      <c r="N63" s="27">
        <f t="shared" si="28"/>
        <v>0</v>
      </c>
      <c r="O63" s="28"/>
      <c r="P63" s="27">
        <f t="shared" si="33"/>
        <v>0</v>
      </c>
      <c r="Q63" s="59"/>
      <c r="R63" s="27">
        <f t="shared" si="29"/>
        <v>0</v>
      </c>
      <c r="S63" s="28"/>
      <c r="T63" s="27">
        <f t="shared" si="34"/>
        <v>0</v>
      </c>
      <c r="U63" s="59"/>
      <c r="V63" s="27">
        <f t="shared" si="36"/>
        <v>0</v>
      </c>
    </row>
    <row r="64" spans="1:22" ht="12.75" customHeight="1">
      <c r="A64" s="29" t="s">
        <v>109</v>
      </c>
      <c r="B64" s="25"/>
      <c r="C64" s="28"/>
      <c r="D64" s="27">
        <f t="shared" si="30"/>
        <v>0</v>
      </c>
      <c r="E64" s="59"/>
      <c r="F64" s="27">
        <f t="shared" si="26"/>
        <v>0</v>
      </c>
      <c r="G64" s="28"/>
      <c r="H64" s="27">
        <f t="shared" si="31"/>
        <v>0</v>
      </c>
      <c r="I64" s="59"/>
      <c r="J64" s="27">
        <f t="shared" si="27"/>
        <v>0</v>
      </c>
      <c r="K64" s="28"/>
      <c r="L64" s="27">
        <f t="shared" si="32"/>
        <v>0</v>
      </c>
      <c r="M64" s="59"/>
      <c r="N64" s="27">
        <f t="shared" si="28"/>
        <v>0</v>
      </c>
      <c r="O64" s="28"/>
      <c r="P64" s="27">
        <f t="shared" si="33"/>
        <v>0</v>
      </c>
      <c r="Q64" s="59"/>
      <c r="R64" s="27">
        <f t="shared" si="29"/>
        <v>0</v>
      </c>
      <c r="S64" s="28"/>
      <c r="T64" s="27">
        <f t="shared" si="34"/>
        <v>0</v>
      </c>
      <c r="U64" s="59"/>
      <c r="V64" s="27">
        <f t="shared" si="36"/>
        <v>0</v>
      </c>
    </row>
    <row r="65" spans="1:22" ht="12.75" customHeight="1">
      <c r="A65" s="29"/>
      <c r="B65" s="13"/>
      <c r="C65" s="13"/>
      <c r="D65" s="16"/>
      <c r="E65" s="60"/>
      <c r="F65" s="17"/>
      <c r="G65" s="10"/>
      <c r="H65" s="16"/>
      <c r="I65" s="60"/>
      <c r="J65" s="17"/>
      <c r="K65" s="10"/>
      <c r="L65" s="16"/>
      <c r="M65" s="60"/>
      <c r="N65" s="13"/>
      <c r="O65" s="10"/>
      <c r="P65" s="16"/>
      <c r="Q65" s="60"/>
      <c r="R65" s="13"/>
      <c r="S65" s="10"/>
      <c r="T65" s="16"/>
      <c r="U65" s="60"/>
      <c r="V65" s="17"/>
    </row>
    <row r="66" spans="1:22" ht="12.75" customHeight="1">
      <c r="A66" s="51" t="s">
        <v>20</v>
      </c>
      <c r="B66" s="52"/>
      <c r="C66" s="51"/>
      <c r="D66" s="53">
        <f>SUM(D55:D65)</f>
        <v>0</v>
      </c>
      <c r="E66" s="60"/>
      <c r="F66" s="44"/>
      <c r="G66" s="51"/>
      <c r="H66" s="53">
        <f>SUM(H55:H65)</f>
        <v>0</v>
      </c>
      <c r="I66" s="60"/>
      <c r="J66" s="44"/>
      <c r="K66" s="51"/>
      <c r="L66" s="53">
        <f>SUM(L55:L65)</f>
        <v>0</v>
      </c>
      <c r="M66" s="60"/>
      <c r="N66" s="41"/>
      <c r="O66" s="51"/>
      <c r="P66" s="53">
        <f>SUM(P55:P65)</f>
        <v>0</v>
      </c>
      <c r="Q66" s="60"/>
      <c r="R66" s="41"/>
      <c r="S66" s="51"/>
      <c r="T66" s="53">
        <f>SUM(T55:T65)</f>
        <v>0</v>
      </c>
      <c r="U66" s="60"/>
      <c r="V66" s="53">
        <f>SUM(D66,H66,L66,P66,T66)</f>
        <v>0</v>
      </c>
    </row>
    <row r="67" spans="1:22" ht="12.75" customHeight="1">
      <c r="A67" s="10" t="s">
        <v>111</v>
      </c>
      <c r="B67" s="10" t="s">
        <v>13</v>
      </c>
      <c r="C67" s="10" t="s">
        <v>16</v>
      </c>
      <c r="D67" s="10" t="s">
        <v>14</v>
      </c>
      <c r="E67" s="60"/>
      <c r="F67" s="10" t="s">
        <v>13</v>
      </c>
      <c r="G67" s="10" t="s">
        <v>16</v>
      </c>
      <c r="H67" s="10" t="s">
        <v>14</v>
      </c>
      <c r="I67" s="60"/>
      <c r="J67" s="10" t="s">
        <v>13</v>
      </c>
      <c r="K67" s="10" t="s">
        <v>16</v>
      </c>
      <c r="L67" s="10" t="s">
        <v>14</v>
      </c>
      <c r="M67" s="60"/>
      <c r="N67" s="10" t="s">
        <v>13</v>
      </c>
      <c r="O67" s="10" t="s">
        <v>16</v>
      </c>
      <c r="P67" s="10" t="s">
        <v>14</v>
      </c>
      <c r="Q67" s="60"/>
      <c r="R67" s="10" t="s">
        <v>13</v>
      </c>
      <c r="S67" s="10" t="s">
        <v>16</v>
      </c>
      <c r="T67" s="10" t="s">
        <v>14</v>
      </c>
      <c r="U67" s="60"/>
      <c r="V67" s="16"/>
    </row>
    <row r="68" spans="1:22" ht="12.75" customHeight="1">
      <c r="A68" s="29" t="s">
        <v>22</v>
      </c>
      <c r="B68" s="25"/>
      <c r="C68" s="28"/>
      <c r="D68" s="27">
        <f>(B68/12)*C68</f>
        <v>0</v>
      </c>
      <c r="E68" s="59"/>
      <c r="F68" s="27">
        <f t="shared" ref="F68:F77" si="37">B68*(1+$B$9)</f>
        <v>0</v>
      </c>
      <c r="G68" s="28"/>
      <c r="H68" s="27">
        <f>(F68/12)*G68</f>
        <v>0</v>
      </c>
      <c r="I68" s="59"/>
      <c r="J68" s="27">
        <f t="shared" ref="J68:J77" si="38">F68*(1+$B$9)</f>
        <v>0</v>
      </c>
      <c r="K68" s="28"/>
      <c r="L68" s="27">
        <f>(J68/12)*K68</f>
        <v>0</v>
      </c>
      <c r="M68" s="59"/>
      <c r="N68" s="27">
        <f t="shared" ref="N68:N77" si="39">J68*(1+$B$9)</f>
        <v>0</v>
      </c>
      <c r="O68" s="28"/>
      <c r="P68" s="27">
        <f>(N68/12)*O68</f>
        <v>0</v>
      </c>
      <c r="Q68" s="59"/>
      <c r="R68" s="27">
        <f t="shared" ref="R68:R77" si="40">N68*(1+$B$9)</f>
        <v>0</v>
      </c>
      <c r="S68" s="28"/>
      <c r="T68" s="27">
        <f>(R68/12)*S68</f>
        <v>0</v>
      </c>
      <c r="U68" s="59"/>
      <c r="V68" s="27">
        <f>SUM(D68,H68,L68,P68,T68)</f>
        <v>0</v>
      </c>
    </row>
    <row r="69" spans="1:22" ht="12.75" customHeight="1">
      <c r="A69" s="29" t="s">
        <v>23</v>
      </c>
      <c r="B69" s="25"/>
      <c r="C69" s="28"/>
      <c r="D69" s="27">
        <f t="shared" ref="D69:D77" si="41">(B69/12)*C69</f>
        <v>0</v>
      </c>
      <c r="E69" s="59"/>
      <c r="F69" s="27">
        <f t="shared" si="37"/>
        <v>0</v>
      </c>
      <c r="G69" s="28"/>
      <c r="H69" s="27">
        <f t="shared" ref="H69:H77" si="42">(F69/12)*G69</f>
        <v>0</v>
      </c>
      <c r="I69" s="59"/>
      <c r="J69" s="27">
        <f t="shared" si="38"/>
        <v>0</v>
      </c>
      <c r="K69" s="28"/>
      <c r="L69" s="27">
        <f t="shared" ref="L69:L77" si="43">(J69/12)*K69</f>
        <v>0</v>
      </c>
      <c r="M69" s="59"/>
      <c r="N69" s="27">
        <f t="shared" si="39"/>
        <v>0</v>
      </c>
      <c r="O69" s="28"/>
      <c r="P69" s="27">
        <f t="shared" ref="P69:P77" si="44">(N69/12)*O69</f>
        <v>0</v>
      </c>
      <c r="Q69" s="59"/>
      <c r="R69" s="27">
        <f t="shared" si="40"/>
        <v>0</v>
      </c>
      <c r="S69" s="28"/>
      <c r="T69" s="27">
        <f t="shared" ref="T69:T77" si="45">(R69/12)*S69</f>
        <v>0</v>
      </c>
      <c r="U69" s="59"/>
      <c r="V69" s="27">
        <f t="shared" ref="V69:V77" si="46">SUM(D69,H69,L69,P69,T69)</f>
        <v>0</v>
      </c>
    </row>
    <row r="70" spans="1:22" ht="12.75" customHeight="1">
      <c r="A70" s="29" t="s">
        <v>66</v>
      </c>
      <c r="B70" s="25"/>
      <c r="C70" s="28"/>
      <c r="D70" s="27">
        <f t="shared" si="41"/>
        <v>0</v>
      </c>
      <c r="E70" s="59"/>
      <c r="F70" s="27">
        <f t="shared" si="37"/>
        <v>0</v>
      </c>
      <c r="G70" s="28"/>
      <c r="H70" s="27">
        <f t="shared" si="42"/>
        <v>0</v>
      </c>
      <c r="I70" s="59"/>
      <c r="J70" s="27">
        <f t="shared" si="38"/>
        <v>0</v>
      </c>
      <c r="K70" s="28"/>
      <c r="L70" s="27">
        <f t="shared" si="43"/>
        <v>0</v>
      </c>
      <c r="M70" s="59"/>
      <c r="N70" s="27">
        <f t="shared" si="39"/>
        <v>0</v>
      </c>
      <c r="O70" s="28"/>
      <c r="P70" s="27">
        <f t="shared" si="44"/>
        <v>0</v>
      </c>
      <c r="Q70" s="59"/>
      <c r="R70" s="27">
        <f t="shared" si="40"/>
        <v>0</v>
      </c>
      <c r="S70" s="28"/>
      <c r="T70" s="27">
        <f t="shared" si="45"/>
        <v>0</v>
      </c>
      <c r="U70" s="59"/>
      <c r="V70" s="27">
        <f t="shared" si="46"/>
        <v>0</v>
      </c>
    </row>
    <row r="71" spans="1:22" ht="12.75" customHeight="1">
      <c r="A71" s="29" t="s">
        <v>67</v>
      </c>
      <c r="B71" s="25"/>
      <c r="C71" s="28"/>
      <c r="D71" s="27">
        <f t="shared" si="41"/>
        <v>0</v>
      </c>
      <c r="E71" s="59"/>
      <c r="F71" s="27">
        <f t="shared" si="37"/>
        <v>0</v>
      </c>
      <c r="G71" s="28"/>
      <c r="H71" s="27">
        <f t="shared" si="42"/>
        <v>0</v>
      </c>
      <c r="I71" s="59"/>
      <c r="J71" s="27">
        <f t="shared" si="38"/>
        <v>0</v>
      </c>
      <c r="K71" s="28"/>
      <c r="L71" s="27">
        <f t="shared" si="43"/>
        <v>0</v>
      </c>
      <c r="M71" s="59"/>
      <c r="N71" s="27">
        <f t="shared" si="39"/>
        <v>0</v>
      </c>
      <c r="O71" s="28"/>
      <c r="P71" s="27">
        <f t="shared" si="44"/>
        <v>0</v>
      </c>
      <c r="Q71" s="59"/>
      <c r="R71" s="27">
        <f t="shared" si="40"/>
        <v>0</v>
      </c>
      <c r="S71" s="28"/>
      <c r="T71" s="27">
        <f t="shared" si="45"/>
        <v>0</v>
      </c>
      <c r="U71" s="59"/>
      <c r="V71" s="27">
        <f t="shared" si="46"/>
        <v>0</v>
      </c>
    </row>
    <row r="72" spans="1:22" ht="12.75" customHeight="1">
      <c r="A72" s="29" t="s">
        <v>68</v>
      </c>
      <c r="B72" s="25"/>
      <c r="C72" s="28"/>
      <c r="D72" s="27">
        <f t="shared" si="41"/>
        <v>0</v>
      </c>
      <c r="E72" s="59"/>
      <c r="F72" s="27">
        <f t="shared" si="37"/>
        <v>0</v>
      </c>
      <c r="G72" s="28"/>
      <c r="H72" s="27">
        <f t="shared" si="42"/>
        <v>0</v>
      </c>
      <c r="I72" s="59"/>
      <c r="J72" s="27">
        <f t="shared" si="38"/>
        <v>0</v>
      </c>
      <c r="K72" s="28"/>
      <c r="L72" s="27">
        <f t="shared" si="43"/>
        <v>0</v>
      </c>
      <c r="M72" s="59"/>
      <c r="N72" s="27">
        <f t="shared" si="39"/>
        <v>0</v>
      </c>
      <c r="O72" s="28"/>
      <c r="P72" s="27">
        <f t="shared" si="44"/>
        <v>0</v>
      </c>
      <c r="Q72" s="59"/>
      <c r="R72" s="27">
        <f t="shared" si="40"/>
        <v>0</v>
      </c>
      <c r="S72" s="28"/>
      <c r="T72" s="27">
        <f t="shared" si="45"/>
        <v>0</v>
      </c>
      <c r="U72" s="59"/>
      <c r="V72" s="27">
        <f t="shared" si="46"/>
        <v>0</v>
      </c>
    </row>
    <row r="73" spans="1:22" ht="12.75" customHeight="1">
      <c r="A73" s="29" t="s">
        <v>69</v>
      </c>
      <c r="B73" s="25"/>
      <c r="C73" s="28"/>
      <c r="D73" s="27">
        <f t="shared" si="41"/>
        <v>0</v>
      </c>
      <c r="E73" s="59"/>
      <c r="F73" s="27">
        <f t="shared" si="37"/>
        <v>0</v>
      </c>
      <c r="G73" s="28"/>
      <c r="H73" s="27">
        <f t="shared" si="42"/>
        <v>0</v>
      </c>
      <c r="I73" s="59"/>
      <c r="J73" s="27">
        <f t="shared" si="38"/>
        <v>0</v>
      </c>
      <c r="K73" s="28"/>
      <c r="L73" s="27">
        <f t="shared" si="43"/>
        <v>0</v>
      </c>
      <c r="M73" s="59"/>
      <c r="N73" s="27">
        <f t="shared" si="39"/>
        <v>0</v>
      </c>
      <c r="O73" s="28"/>
      <c r="P73" s="27">
        <f t="shared" si="44"/>
        <v>0</v>
      </c>
      <c r="Q73" s="59"/>
      <c r="R73" s="27">
        <f t="shared" si="40"/>
        <v>0</v>
      </c>
      <c r="S73" s="28"/>
      <c r="T73" s="27">
        <f t="shared" si="45"/>
        <v>0</v>
      </c>
      <c r="U73" s="59"/>
      <c r="V73" s="27">
        <f t="shared" si="46"/>
        <v>0</v>
      </c>
    </row>
    <row r="74" spans="1:22" ht="12.75" customHeight="1">
      <c r="A74" s="29" t="s">
        <v>70</v>
      </c>
      <c r="B74" s="25"/>
      <c r="C74" s="28"/>
      <c r="D74" s="27">
        <f t="shared" si="41"/>
        <v>0</v>
      </c>
      <c r="E74" s="59"/>
      <c r="F74" s="27">
        <f t="shared" si="37"/>
        <v>0</v>
      </c>
      <c r="G74" s="28"/>
      <c r="H74" s="27">
        <f t="shared" si="42"/>
        <v>0</v>
      </c>
      <c r="I74" s="59"/>
      <c r="J74" s="27">
        <f t="shared" si="38"/>
        <v>0</v>
      </c>
      <c r="K74" s="28"/>
      <c r="L74" s="27">
        <f t="shared" si="43"/>
        <v>0</v>
      </c>
      <c r="M74" s="59"/>
      <c r="N74" s="27">
        <f t="shared" si="39"/>
        <v>0</v>
      </c>
      <c r="O74" s="28"/>
      <c r="P74" s="27">
        <f t="shared" si="44"/>
        <v>0</v>
      </c>
      <c r="Q74" s="59"/>
      <c r="R74" s="27">
        <f t="shared" si="40"/>
        <v>0</v>
      </c>
      <c r="S74" s="28"/>
      <c r="T74" s="27">
        <f t="shared" si="45"/>
        <v>0</v>
      </c>
      <c r="U74" s="59"/>
      <c r="V74" s="27">
        <f t="shared" si="46"/>
        <v>0</v>
      </c>
    </row>
    <row r="75" spans="1:22" ht="12.75" customHeight="1">
      <c r="A75" s="29" t="s">
        <v>71</v>
      </c>
      <c r="B75" s="25"/>
      <c r="C75" s="28"/>
      <c r="D75" s="27">
        <f t="shared" si="41"/>
        <v>0</v>
      </c>
      <c r="E75" s="59"/>
      <c r="F75" s="27">
        <f t="shared" si="37"/>
        <v>0</v>
      </c>
      <c r="G75" s="28"/>
      <c r="H75" s="27">
        <f t="shared" si="42"/>
        <v>0</v>
      </c>
      <c r="I75" s="59"/>
      <c r="J75" s="27">
        <f t="shared" si="38"/>
        <v>0</v>
      </c>
      <c r="K75" s="28"/>
      <c r="L75" s="27">
        <f t="shared" si="43"/>
        <v>0</v>
      </c>
      <c r="M75" s="59"/>
      <c r="N75" s="27">
        <f t="shared" si="39"/>
        <v>0</v>
      </c>
      <c r="O75" s="28"/>
      <c r="P75" s="27">
        <f t="shared" si="44"/>
        <v>0</v>
      </c>
      <c r="Q75" s="59"/>
      <c r="R75" s="27">
        <f t="shared" si="40"/>
        <v>0</v>
      </c>
      <c r="S75" s="28"/>
      <c r="T75" s="27">
        <f t="shared" si="45"/>
        <v>0</v>
      </c>
      <c r="U75" s="59"/>
      <c r="V75" s="27">
        <f t="shared" si="46"/>
        <v>0</v>
      </c>
    </row>
    <row r="76" spans="1:22" ht="12.75" customHeight="1">
      <c r="A76" s="29" t="s">
        <v>72</v>
      </c>
      <c r="B76" s="25"/>
      <c r="C76" s="28"/>
      <c r="D76" s="27">
        <f t="shared" si="41"/>
        <v>0</v>
      </c>
      <c r="E76" s="59"/>
      <c r="F76" s="27">
        <f t="shared" si="37"/>
        <v>0</v>
      </c>
      <c r="G76" s="28"/>
      <c r="H76" s="27">
        <f t="shared" si="42"/>
        <v>0</v>
      </c>
      <c r="I76" s="59"/>
      <c r="J76" s="27">
        <f t="shared" si="38"/>
        <v>0</v>
      </c>
      <c r="K76" s="28"/>
      <c r="L76" s="27">
        <f t="shared" si="43"/>
        <v>0</v>
      </c>
      <c r="M76" s="59"/>
      <c r="N76" s="27">
        <f t="shared" si="39"/>
        <v>0</v>
      </c>
      <c r="O76" s="28"/>
      <c r="P76" s="27">
        <f t="shared" si="44"/>
        <v>0</v>
      </c>
      <c r="Q76" s="59"/>
      <c r="R76" s="27">
        <f t="shared" si="40"/>
        <v>0</v>
      </c>
      <c r="S76" s="28"/>
      <c r="T76" s="27">
        <f t="shared" si="45"/>
        <v>0</v>
      </c>
      <c r="U76" s="59"/>
      <c r="V76" s="27">
        <f t="shared" si="46"/>
        <v>0</v>
      </c>
    </row>
    <row r="77" spans="1:22" ht="12.75" customHeight="1">
      <c r="A77" s="29" t="s">
        <v>73</v>
      </c>
      <c r="B77" s="25"/>
      <c r="C77" s="28"/>
      <c r="D77" s="27">
        <f t="shared" si="41"/>
        <v>0</v>
      </c>
      <c r="E77" s="59"/>
      <c r="F77" s="27">
        <f t="shared" si="37"/>
        <v>0</v>
      </c>
      <c r="G77" s="28"/>
      <c r="H77" s="27">
        <f t="shared" si="42"/>
        <v>0</v>
      </c>
      <c r="I77" s="59"/>
      <c r="J77" s="27">
        <f t="shared" si="38"/>
        <v>0</v>
      </c>
      <c r="K77" s="28"/>
      <c r="L77" s="27">
        <f t="shared" si="43"/>
        <v>0</v>
      </c>
      <c r="M77" s="59"/>
      <c r="N77" s="27">
        <f t="shared" si="39"/>
        <v>0</v>
      </c>
      <c r="O77" s="28"/>
      <c r="P77" s="27">
        <f t="shared" si="44"/>
        <v>0</v>
      </c>
      <c r="Q77" s="59"/>
      <c r="R77" s="27">
        <f t="shared" si="40"/>
        <v>0</v>
      </c>
      <c r="S77" s="28"/>
      <c r="T77" s="27">
        <f t="shared" si="45"/>
        <v>0</v>
      </c>
      <c r="U77" s="59"/>
      <c r="V77" s="27">
        <f t="shared" si="46"/>
        <v>0</v>
      </c>
    </row>
    <row r="78" spans="1:22" ht="12.75" customHeight="1">
      <c r="A78" s="29"/>
      <c r="B78" s="13"/>
      <c r="C78" s="13"/>
      <c r="D78" s="16"/>
      <c r="E78" s="60"/>
      <c r="F78" s="17"/>
      <c r="G78" s="10"/>
      <c r="H78" s="16"/>
      <c r="I78" s="60"/>
      <c r="J78" s="17"/>
      <c r="K78" s="10"/>
      <c r="L78" s="16"/>
      <c r="M78" s="60"/>
      <c r="N78" s="13"/>
      <c r="O78" s="10"/>
      <c r="P78" s="16"/>
      <c r="Q78" s="60"/>
      <c r="R78" s="13"/>
      <c r="S78" s="10"/>
      <c r="T78" s="16"/>
      <c r="U78" s="60"/>
      <c r="V78" s="17"/>
    </row>
    <row r="79" spans="1:22" ht="12.75" customHeight="1">
      <c r="A79" s="51" t="s">
        <v>110</v>
      </c>
      <c r="B79" s="52"/>
      <c r="C79" s="51"/>
      <c r="D79" s="53">
        <f>SUM(D68:D78)</f>
        <v>0</v>
      </c>
      <c r="E79" s="60"/>
      <c r="F79" s="44"/>
      <c r="G79" s="51"/>
      <c r="H79" s="53">
        <f>SUM(H68:H78)</f>
        <v>0</v>
      </c>
      <c r="I79" s="60"/>
      <c r="J79" s="44"/>
      <c r="K79" s="51"/>
      <c r="L79" s="53">
        <f>SUM(L68:L78)</f>
        <v>0</v>
      </c>
      <c r="M79" s="60"/>
      <c r="N79" s="41"/>
      <c r="O79" s="51"/>
      <c r="P79" s="53">
        <f>SUM(P68:P78)</f>
        <v>0</v>
      </c>
      <c r="Q79" s="60"/>
      <c r="R79" s="41"/>
      <c r="S79" s="51"/>
      <c r="T79" s="53">
        <f>SUM(T68:T78)</f>
        <v>0</v>
      </c>
      <c r="U79" s="60"/>
      <c r="V79" s="53">
        <f>SUM(D79,H79,L79,P79,T79)</f>
        <v>0</v>
      </c>
    </row>
    <row r="80" spans="1:22" ht="12.75" customHeight="1">
      <c r="A80" s="10" t="s">
        <v>24</v>
      </c>
      <c r="B80" s="3" t="s">
        <v>25</v>
      </c>
      <c r="C80" s="10" t="s">
        <v>16</v>
      </c>
      <c r="D80" s="10" t="s">
        <v>14</v>
      </c>
      <c r="E80" s="60"/>
      <c r="F80" s="3" t="s">
        <v>25</v>
      </c>
      <c r="G80" s="10" t="s">
        <v>16</v>
      </c>
      <c r="H80" s="10" t="s">
        <v>14</v>
      </c>
      <c r="I80" s="60"/>
      <c r="J80" s="3" t="s">
        <v>25</v>
      </c>
      <c r="K80" s="10" t="s">
        <v>16</v>
      </c>
      <c r="L80" s="10" t="s">
        <v>14</v>
      </c>
      <c r="M80" s="60"/>
      <c r="N80" s="3" t="s">
        <v>25</v>
      </c>
      <c r="O80" s="10" t="s">
        <v>16</v>
      </c>
      <c r="P80" s="10" t="s">
        <v>14</v>
      </c>
      <c r="Q80" s="60"/>
      <c r="R80" s="3" t="s">
        <v>25</v>
      </c>
      <c r="S80" s="10" t="s">
        <v>16</v>
      </c>
      <c r="T80" s="10" t="s">
        <v>14</v>
      </c>
      <c r="U80" s="60"/>
      <c r="V80" s="17"/>
    </row>
    <row r="81" spans="1:22" ht="12.75" customHeight="1">
      <c r="A81" s="13" t="s">
        <v>26</v>
      </c>
      <c r="B81" s="65"/>
      <c r="C81" s="26"/>
      <c r="D81" s="27">
        <f>B81*C81</f>
        <v>0</v>
      </c>
      <c r="E81" s="60"/>
      <c r="F81" s="27">
        <f>B81*(1+$B$9)</f>
        <v>0</v>
      </c>
      <c r="G81" s="32"/>
      <c r="H81" s="27">
        <f>F81*G81</f>
        <v>0</v>
      </c>
      <c r="I81" s="60"/>
      <c r="J81" s="27">
        <f>F81*(1+$B$9)</f>
        <v>0</v>
      </c>
      <c r="K81" s="32"/>
      <c r="L81" s="27">
        <f>J81*K81</f>
        <v>0</v>
      </c>
      <c r="M81" s="60"/>
      <c r="N81" s="27">
        <f>J81*(1+$B$9)</f>
        <v>0</v>
      </c>
      <c r="O81" s="32"/>
      <c r="P81" s="27">
        <f>N81*O81</f>
        <v>0</v>
      </c>
      <c r="Q81" s="60"/>
      <c r="R81" s="27">
        <f>N81*(1+$B$9)</f>
        <v>0</v>
      </c>
      <c r="S81" s="32"/>
      <c r="T81" s="27">
        <f>R81*S81</f>
        <v>0</v>
      </c>
      <c r="U81" s="60"/>
      <c r="V81" s="27">
        <f>SUM(D81,H81,L81,P81,T81)</f>
        <v>0</v>
      </c>
    </row>
    <row r="82" spans="1:22" ht="12.75" customHeight="1">
      <c r="A82" s="13" t="s">
        <v>27</v>
      </c>
      <c r="B82" s="65"/>
      <c r="C82" s="28"/>
      <c r="D82" s="27">
        <f>B82*C82</f>
        <v>0</v>
      </c>
      <c r="E82" s="60"/>
      <c r="F82" s="27">
        <f>B82*(1+$B$9)</f>
        <v>0</v>
      </c>
      <c r="G82" s="32"/>
      <c r="H82" s="27">
        <f>F82*G82</f>
        <v>0</v>
      </c>
      <c r="I82" s="60"/>
      <c r="J82" s="27">
        <f>F82*(1+$B$9)</f>
        <v>0</v>
      </c>
      <c r="K82" s="32"/>
      <c r="L82" s="27">
        <f>J82*K82</f>
        <v>0</v>
      </c>
      <c r="M82" s="60"/>
      <c r="N82" s="27">
        <f>J82*(1+$B$9)</f>
        <v>0</v>
      </c>
      <c r="O82" s="32"/>
      <c r="P82" s="27">
        <f>N82*O82</f>
        <v>0</v>
      </c>
      <c r="Q82" s="60"/>
      <c r="R82" s="27">
        <f>N82*(1+$B$9)</f>
        <v>0</v>
      </c>
      <c r="S82" s="32"/>
      <c r="T82" s="27">
        <f>R82*S82</f>
        <v>0</v>
      </c>
      <c r="U82" s="60"/>
      <c r="V82" s="27">
        <f>SUM(D82,H82,L82,P82,T82)</f>
        <v>0</v>
      </c>
    </row>
    <row r="83" spans="1:22" ht="12.75" customHeight="1">
      <c r="A83" s="13"/>
      <c r="B83" s="3"/>
      <c r="C83" s="30"/>
      <c r="D83" s="16"/>
      <c r="E83" s="60"/>
      <c r="F83" s="3"/>
      <c r="G83" s="30"/>
      <c r="H83" s="16"/>
      <c r="I83" s="60"/>
      <c r="J83" s="3"/>
      <c r="K83" s="30"/>
      <c r="L83" s="16"/>
      <c r="M83" s="60"/>
      <c r="N83" s="3"/>
      <c r="O83" s="30"/>
      <c r="P83" s="16"/>
      <c r="Q83" s="60"/>
      <c r="R83" s="3"/>
      <c r="S83" s="30"/>
      <c r="T83" s="16"/>
      <c r="U83" s="60"/>
      <c r="V83" s="16"/>
    </row>
    <row r="84" spans="1:22" ht="12.75" customHeight="1">
      <c r="A84" s="51" t="s">
        <v>28</v>
      </c>
      <c r="B84" s="54"/>
      <c r="C84" s="55"/>
      <c r="D84" s="53">
        <f>SUM(D81:D83)</f>
        <v>0</v>
      </c>
      <c r="E84" s="60"/>
      <c r="F84" s="44"/>
      <c r="G84" s="51"/>
      <c r="H84" s="53">
        <f>SUM(H81:H83)</f>
        <v>0</v>
      </c>
      <c r="I84" s="60"/>
      <c r="J84" s="44"/>
      <c r="K84" s="51"/>
      <c r="L84" s="53">
        <f>SUM(L81:L83)</f>
        <v>0</v>
      </c>
      <c r="M84" s="60"/>
      <c r="N84" s="41"/>
      <c r="O84" s="51"/>
      <c r="P84" s="53">
        <f>SUM(P81:P83)</f>
        <v>0</v>
      </c>
      <c r="Q84" s="60"/>
      <c r="R84" s="41"/>
      <c r="S84" s="51"/>
      <c r="T84" s="53">
        <f>SUM(T81:T83)</f>
        <v>0</v>
      </c>
      <c r="U84" s="60"/>
      <c r="V84" s="53">
        <f>SUM(D84,H84,L84,P84,T84)</f>
        <v>0</v>
      </c>
    </row>
    <row r="85" spans="1:22" ht="12.75" customHeight="1">
      <c r="A85" s="10" t="s">
        <v>29</v>
      </c>
      <c r="B85" s="3" t="s">
        <v>30</v>
      </c>
      <c r="C85" s="30" t="s">
        <v>31</v>
      </c>
      <c r="D85" s="10" t="s">
        <v>14</v>
      </c>
      <c r="E85" s="60"/>
      <c r="F85" s="3" t="s">
        <v>30</v>
      </c>
      <c r="G85" s="30" t="s">
        <v>31</v>
      </c>
      <c r="H85" s="10" t="s">
        <v>14</v>
      </c>
      <c r="I85" s="60"/>
      <c r="J85" s="3" t="s">
        <v>30</v>
      </c>
      <c r="K85" s="30" t="s">
        <v>31</v>
      </c>
      <c r="L85" s="10" t="s">
        <v>14</v>
      </c>
      <c r="M85" s="60"/>
      <c r="N85" s="3" t="s">
        <v>30</v>
      </c>
      <c r="O85" s="30" t="s">
        <v>31</v>
      </c>
      <c r="P85" s="10" t="s">
        <v>14</v>
      </c>
      <c r="Q85" s="60"/>
      <c r="R85" s="3" t="s">
        <v>30</v>
      </c>
      <c r="S85" s="30" t="s">
        <v>31</v>
      </c>
      <c r="T85" s="10" t="s">
        <v>14</v>
      </c>
      <c r="U85" s="60"/>
      <c r="V85" s="17"/>
    </row>
    <row r="86" spans="1:22" ht="12.75" customHeight="1">
      <c r="A86" s="13" t="s">
        <v>32</v>
      </c>
      <c r="B86" s="31"/>
      <c r="C86" s="26"/>
      <c r="D86" s="27">
        <f>B86*C86</f>
        <v>0</v>
      </c>
      <c r="E86" s="60"/>
      <c r="F86" s="80">
        <f>B86*(1+$B$9)</f>
        <v>0</v>
      </c>
      <c r="G86" s="32"/>
      <c r="H86" s="27">
        <f>F86*G86</f>
        <v>0</v>
      </c>
      <c r="I86" s="60"/>
      <c r="J86" s="80">
        <f>F86*(1+$B$9)</f>
        <v>0</v>
      </c>
      <c r="K86" s="32"/>
      <c r="L86" s="27">
        <f>J86*K86</f>
        <v>0</v>
      </c>
      <c r="M86" s="60"/>
      <c r="N86" s="80">
        <f>J86*(1+$B$9)</f>
        <v>0</v>
      </c>
      <c r="O86" s="32"/>
      <c r="P86" s="27">
        <f>N86*O86</f>
        <v>0</v>
      </c>
      <c r="Q86" s="60"/>
      <c r="R86" s="80">
        <f>N86*(1+$B$9)</f>
        <v>0</v>
      </c>
      <c r="S86" s="32"/>
      <c r="T86" s="27">
        <f>R86*S86</f>
        <v>0</v>
      </c>
      <c r="U86" s="60"/>
      <c r="V86" s="27">
        <f>SUM(D86,H86,L86,P86,T86)</f>
        <v>0</v>
      </c>
    </row>
    <row r="87" spans="1:22" ht="12.75" customHeight="1">
      <c r="A87" s="13" t="s">
        <v>33</v>
      </c>
      <c r="B87" s="31"/>
      <c r="C87" s="28"/>
      <c r="D87" s="27">
        <f>B87*C87</f>
        <v>0</v>
      </c>
      <c r="E87" s="60"/>
      <c r="F87" s="80">
        <f>B87*(1+$B$9)</f>
        <v>0</v>
      </c>
      <c r="G87" s="32"/>
      <c r="H87" s="27">
        <f>F87*G87</f>
        <v>0</v>
      </c>
      <c r="I87" s="60"/>
      <c r="J87" s="80">
        <f>F87*(1+$B$9)</f>
        <v>0</v>
      </c>
      <c r="K87" s="32"/>
      <c r="L87" s="27">
        <f>J87*K87</f>
        <v>0</v>
      </c>
      <c r="M87" s="60"/>
      <c r="N87" s="80">
        <f>J87*(1+$B$9)</f>
        <v>0</v>
      </c>
      <c r="O87" s="32"/>
      <c r="P87" s="27">
        <f>N87*O87</f>
        <v>0</v>
      </c>
      <c r="Q87" s="60"/>
      <c r="R87" s="80">
        <f>N87*(1+$B$9)</f>
        <v>0</v>
      </c>
      <c r="S87" s="32"/>
      <c r="T87" s="27">
        <f>R87*S87</f>
        <v>0</v>
      </c>
      <c r="U87" s="60"/>
      <c r="V87" s="27">
        <f>SUM(D87,H87,L87,P87,T87)</f>
        <v>0</v>
      </c>
    </row>
    <row r="88" spans="1:22" ht="12.75" customHeight="1">
      <c r="A88" s="13"/>
      <c r="B88" s="3"/>
      <c r="C88" s="30"/>
      <c r="D88" s="16"/>
      <c r="E88" s="60"/>
      <c r="F88" s="3"/>
      <c r="G88" s="30"/>
      <c r="H88" s="16"/>
      <c r="I88" s="60"/>
      <c r="J88" s="3"/>
      <c r="K88" s="30"/>
      <c r="L88" s="16"/>
      <c r="M88" s="60"/>
      <c r="N88" s="3"/>
      <c r="O88" s="30"/>
      <c r="P88" s="16"/>
      <c r="Q88" s="60"/>
      <c r="R88" s="3"/>
      <c r="S88" s="30"/>
      <c r="T88" s="16"/>
      <c r="U88" s="60"/>
      <c r="V88" s="16"/>
    </row>
    <row r="89" spans="1:22" ht="12.75" customHeight="1">
      <c r="A89" s="51" t="s">
        <v>34</v>
      </c>
      <c r="B89" s="54"/>
      <c r="C89" s="55"/>
      <c r="D89" s="53">
        <f>SUM(D86:D88)</f>
        <v>0</v>
      </c>
      <c r="E89" s="60"/>
      <c r="F89" s="44"/>
      <c r="G89" s="51"/>
      <c r="H89" s="53">
        <f>SUM(H86:H88)</f>
        <v>0</v>
      </c>
      <c r="I89" s="60"/>
      <c r="J89" s="44"/>
      <c r="K89" s="51"/>
      <c r="L89" s="53">
        <f>SUM(L86:L88)</f>
        <v>0</v>
      </c>
      <c r="M89" s="60"/>
      <c r="N89" s="41"/>
      <c r="O89" s="51"/>
      <c r="P89" s="53">
        <f>SUM(P86:P88)</f>
        <v>0</v>
      </c>
      <c r="Q89" s="60"/>
      <c r="R89" s="41"/>
      <c r="S89" s="51"/>
      <c r="T89" s="53">
        <f>SUM(T86:T88)</f>
        <v>0</v>
      </c>
      <c r="U89" s="60"/>
      <c r="V89" s="53">
        <f>SUM(D89,H89,L89,P89,T89)</f>
        <v>0</v>
      </c>
    </row>
    <row r="90" spans="1:22" ht="12.75" customHeight="1">
      <c r="A90" s="10" t="s">
        <v>74</v>
      </c>
      <c r="B90" s="3" t="s">
        <v>30</v>
      </c>
      <c r="C90" s="30" t="s">
        <v>31</v>
      </c>
      <c r="D90" s="10" t="s">
        <v>14</v>
      </c>
      <c r="E90" s="60"/>
      <c r="F90" s="3" t="s">
        <v>30</v>
      </c>
      <c r="G90" s="30" t="s">
        <v>31</v>
      </c>
      <c r="H90" s="10" t="s">
        <v>14</v>
      </c>
      <c r="I90" s="60"/>
      <c r="J90" s="3" t="s">
        <v>30</v>
      </c>
      <c r="K90" s="30" t="s">
        <v>31</v>
      </c>
      <c r="L90" s="10" t="s">
        <v>14</v>
      </c>
      <c r="M90" s="60"/>
      <c r="N90" s="3" t="s">
        <v>30</v>
      </c>
      <c r="O90" s="30" t="s">
        <v>31</v>
      </c>
      <c r="P90" s="10" t="s">
        <v>14</v>
      </c>
      <c r="Q90" s="60"/>
      <c r="R90" s="3" t="s">
        <v>30</v>
      </c>
      <c r="S90" s="30" t="s">
        <v>31</v>
      </c>
      <c r="T90" s="10" t="s">
        <v>14</v>
      </c>
      <c r="U90" s="60"/>
      <c r="V90" s="17"/>
    </row>
    <row r="91" spans="1:22" ht="12.75" customHeight="1">
      <c r="A91" s="13" t="s">
        <v>75</v>
      </c>
      <c r="B91" s="31"/>
      <c r="C91" s="26"/>
      <c r="D91" s="27">
        <f>B91*C91</f>
        <v>0</v>
      </c>
      <c r="E91" s="60"/>
      <c r="F91" s="80">
        <f>B91*(1+$B$9)</f>
        <v>0</v>
      </c>
      <c r="G91" s="32"/>
      <c r="H91" s="27">
        <f>F91*G91</f>
        <v>0</v>
      </c>
      <c r="I91" s="60"/>
      <c r="J91" s="80">
        <f>F91*(1+$B$9)</f>
        <v>0</v>
      </c>
      <c r="K91" s="32"/>
      <c r="L91" s="27">
        <f>J91*K91</f>
        <v>0</v>
      </c>
      <c r="M91" s="60"/>
      <c r="N91" s="80">
        <f>J91*(1+$B$9)</f>
        <v>0</v>
      </c>
      <c r="O91" s="32"/>
      <c r="P91" s="27">
        <f>N91*O91</f>
        <v>0</v>
      </c>
      <c r="Q91" s="60"/>
      <c r="R91" s="80">
        <f>N91*(1+$B$9)</f>
        <v>0</v>
      </c>
      <c r="S91" s="32"/>
      <c r="T91" s="27">
        <f>R91*S91</f>
        <v>0</v>
      </c>
      <c r="U91" s="60"/>
      <c r="V91" s="27">
        <f>SUM(D91,H91,L91,P91,T91)</f>
        <v>0</v>
      </c>
    </row>
    <row r="92" spans="1:22" ht="12.75" customHeight="1">
      <c r="A92" s="13" t="s">
        <v>76</v>
      </c>
      <c r="B92" s="31"/>
      <c r="C92" s="28"/>
      <c r="D92" s="27">
        <f>B92*C92</f>
        <v>0</v>
      </c>
      <c r="E92" s="60"/>
      <c r="F92" s="80">
        <f>B92*(1+$B$9)</f>
        <v>0</v>
      </c>
      <c r="G92" s="32"/>
      <c r="H92" s="27">
        <f>F92*G92</f>
        <v>0</v>
      </c>
      <c r="I92" s="60"/>
      <c r="J92" s="80">
        <f>F92*(1+$B$9)</f>
        <v>0</v>
      </c>
      <c r="K92" s="32"/>
      <c r="L92" s="27">
        <f>J92*K92</f>
        <v>0</v>
      </c>
      <c r="M92" s="60"/>
      <c r="N92" s="80">
        <f>J92*(1+$B$9)</f>
        <v>0</v>
      </c>
      <c r="O92" s="32"/>
      <c r="P92" s="27">
        <f>N92*O92</f>
        <v>0</v>
      </c>
      <c r="Q92" s="60"/>
      <c r="R92" s="80">
        <f>N92*(1+$B$9)</f>
        <v>0</v>
      </c>
      <c r="S92" s="32"/>
      <c r="T92" s="27">
        <f>R92*S92</f>
        <v>0</v>
      </c>
      <c r="U92" s="60"/>
      <c r="V92" s="27">
        <f>SUM(D92,H92,L92,P92,T92)</f>
        <v>0</v>
      </c>
    </row>
    <row r="93" spans="1:22" ht="12.75" customHeight="1">
      <c r="A93" s="13"/>
      <c r="B93" s="3"/>
      <c r="C93" s="30"/>
      <c r="D93" s="16"/>
      <c r="E93" s="60"/>
      <c r="F93" s="3"/>
      <c r="G93" s="30"/>
      <c r="H93" s="16"/>
      <c r="I93" s="60"/>
      <c r="J93" s="3"/>
      <c r="K93" s="30"/>
      <c r="L93" s="16"/>
      <c r="M93" s="60"/>
      <c r="N93" s="3"/>
      <c r="O93" s="30"/>
      <c r="P93" s="16"/>
      <c r="Q93" s="60"/>
      <c r="R93" s="3"/>
      <c r="S93" s="30"/>
      <c r="T93" s="16"/>
      <c r="U93" s="60"/>
      <c r="V93" s="16"/>
    </row>
    <row r="94" spans="1:22" ht="12.75" customHeight="1">
      <c r="A94" s="51" t="s">
        <v>112</v>
      </c>
      <c r="B94" s="54"/>
      <c r="C94" s="55"/>
      <c r="D94" s="53">
        <f>SUM(D91:D93)</f>
        <v>0</v>
      </c>
      <c r="E94" s="60"/>
      <c r="F94" s="44"/>
      <c r="G94" s="51"/>
      <c r="H94" s="53">
        <f>SUM(H91:H93)</f>
        <v>0</v>
      </c>
      <c r="I94" s="60"/>
      <c r="J94" s="44"/>
      <c r="K94" s="51"/>
      <c r="L94" s="53">
        <f>SUM(L91:L93)</f>
        <v>0</v>
      </c>
      <c r="M94" s="60"/>
      <c r="N94" s="41"/>
      <c r="O94" s="51"/>
      <c r="P94" s="53">
        <f>SUM(P91:P93)</f>
        <v>0</v>
      </c>
      <c r="Q94" s="60"/>
      <c r="R94" s="41"/>
      <c r="S94" s="51"/>
      <c r="T94" s="53">
        <f>SUM(T91:T93)</f>
        <v>0</v>
      </c>
      <c r="U94" s="60"/>
      <c r="V94" s="53">
        <f>SUM(D94,H94,L94,P94,T94)</f>
        <v>0</v>
      </c>
    </row>
    <row r="95" spans="1:22" ht="12.75" customHeight="1">
      <c r="A95" s="10" t="s">
        <v>115</v>
      </c>
      <c r="B95" s="10" t="s">
        <v>37</v>
      </c>
      <c r="C95" s="10"/>
      <c r="D95" s="16"/>
      <c r="E95" s="60"/>
      <c r="F95" s="10" t="s">
        <v>37</v>
      </c>
      <c r="G95" s="10"/>
      <c r="H95" s="13"/>
      <c r="I95" s="60"/>
      <c r="J95" s="10" t="s">
        <v>37</v>
      </c>
      <c r="K95" s="10"/>
      <c r="L95" s="16"/>
      <c r="M95" s="60"/>
      <c r="N95" s="10" t="s">
        <v>37</v>
      </c>
      <c r="O95" s="10"/>
      <c r="P95" s="16"/>
      <c r="Q95" s="60"/>
      <c r="R95" s="10" t="s">
        <v>37</v>
      </c>
      <c r="S95" s="10"/>
      <c r="T95" s="16"/>
      <c r="U95" s="60"/>
      <c r="V95" s="17"/>
    </row>
    <row r="96" spans="1:22" ht="12.75" customHeight="1">
      <c r="A96" s="13" t="s">
        <v>12</v>
      </c>
      <c r="B96" s="4">
        <v>0.24</v>
      </c>
      <c r="C96" s="3"/>
      <c r="D96" s="27">
        <f>D29*B96</f>
        <v>0</v>
      </c>
      <c r="E96" s="60"/>
      <c r="F96" s="4">
        <v>0.24</v>
      </c>
      <c r="G96" s="13"/>
      <c r="H96" s="27">
        <f>H29*F96</f>
        <v>0</v>
      </c>
      <c r="I96" s="60"/>
      <c r="J96" s="35">
        <v>0.24</v>
      </c>
      <c r="K96" s="3"/>
      <c r="L96" s="27">
        <f>L29*J96</f>
        <v>0</v>
      </c>
      <c r="M96" s="60"/>
      <c r="N96" s="4">
        <v>0.24</v>
      </c>
      <c r="O96" s="3"/>
      <c r="P96" s="27">
        <f>P29*N96</f>
        <v>0</v>
      </c>
      <c r="Q96" s="60"/>
      <c r="R96" s="35">
        <v>0.24</v>
      </c>
      <c r="S96" s="3"/>
      <c r="T96" s="27">
        <f>T29*R96</f>
        <v>0</v>
      </c>
      <c r="U96" s="60"/>
      <c r="V96" s="27">
        <f>SUM(D96,H96,L96,P96,T96)</f>
        <v>0</v>
      </c>
    </row>
    <row r="97" spans="1:22" ht="12.75" customHeight="1">
      <c r="A97" s="13" t="s">
        <v>217</v>
      </c>
      <c r="B97" s="4">
        <v>0.3</v>
      </c>
      <c r="C97" s="3"/>
      <c r="D97" s="27">
        <f>(D36+D49+D51)*B97</f>
        <v>0</v>
      </c>
      <c r="E97" s="60"/>
      <c r="F97" s="4">
        <v>0.312</v>
      </c>
      <c r="G97" s="13"/>
      <c r="H97" s="27">
        <f>(H36+H49+H51)*F97</f>
        <v>0</v>
      </c>
      <c r="I97" s="60"/>
      <c r="J97" s="35">
        <v>0.314</v>
      </c>
      <c r="K97" s="3"/>
      <c r="L97" s="27">
        <f>(L36+L49+L51)*J97</f>
        <v>0</v>
      </c>
      <c r="M97" s="60"/>
      <c r="N97" s="4">
        <v>0.316</v>
      </c>
      <c r="O97" s="3"/>
      <c r="P97" s="27">
        <f>(P36+P49+P51)*N97</f>
        <v>0</v>
      </c>
      <c r="Q97" s="60"/>
      <c r="R97" s="35">
        <v>0.318</v>
      </c>
      <c r="S97" s="3"/>
      <c r="T97" s="27">
        <f>(T36+T49+T51)*R97</f>
        <v>0</v>
      </c>
      <c r="U97" s="60"/>
      <c r="V97" s="27">
        <f t="shared" ref="V97:V100" si="47">SUM(D97,H97,L97,P97,T97)</f>
        <v>0</v>
      </c>
    </row>
    <row r="98" spans="1:22" ht="12.75" customHeight="1">
      <c r="A98" s="13" t="s">
        <v>17</v>
      </c>
      <c r="B98" s="4">
        <v>0.38</v>
      </c>
      <c r="C98" s="3"/>
      <c r="D98" s="27">
        <f>D66*B98</f>
        <v>0</v>
      </c>
      <c r="E98" s="60"/>
      <c r="F98" s="4">
        <v>0.39400000000000002</v>
      </c>
      <c r="G98" s="13"/>
      <c r="H98" s="27">
        <f>H66*F98</f>
        <v>0</v>
      </c>
      <c r="I98" s="60"/>
      <c r="J98" s="35">
        <v>0.39800000000000002</v>
      </c>
      <c r="K98" s="3"/>
      <c r="L98" s="27">
        <f>L66*J98</f>
        <v>0</v>
      </c>
      <c r="M98" s="60"/>
      <c r="N98" s="36">
        <v>0.40200000000000002</v>
      </c>
      <c r="O98" s="3"/>
      <c r="P98" s="27">
        <f>P66*N98</f>
        <v>0</v>
      </c>
      <c r="Q98" s="60"/>
      <c r="R98" s="36">
        <v>0.40600000000000003</v>
      </c>
      <c r="S98" s="3"/>
      <c r="T98" s="27">
        <f>T66*R98</f>
        <v>0</v>
      </c>
      <c r="U98" s="60"/>
      <c r="V98" s="27">
        <f t="shared" si="47"/>
        <v>0</v>
      </c>
    </row>
    <row r="99" spans="1:22" ht="12.75" customHeight="1">
      <c r="A99" s="13" t="s">
        <v>21</v>
      </c>
      <c r="B99" s="4">
        <v>0.26</v>
      </c>
      <c r="C99" s="3"/>
      <c r="D99" s="27">
        <f>D79*B99</f>
        <v>0</v>
      </c>
      <c r="E99" s="60"/>
      <c r="F99" s="4">
        <v>0.26200000000000001</v>
      </c>
      <c r="G99" s="13"/>
      <c r="H99" s="27">
        <f>H79*F99</f>
        <v>0</v>
      </c>
      <c r="I99" s="60"/>
      <c r="J99" s="35">
        <v>0.26400000000000001</v>
      </c>
      <c r="K99" s="3"/>
      <c r="L99" s="27">
        <f>L79*J99</f>
        <v>0</v>
      </c>
      <c r="M99" s="60"/>
      <c r="N99" s="4">
        <v>0.26600000000000001</v>
      </c>
      <c r="O99" s="3"/>
      <c r="P99" s="27">
        <f>P79*N99</f>
        <v>0</v>
      </c>
      <c r="Q99" s="60"/>
      <c r="R99" s="35">
        <v>0.26800000000000002</v>
      </c>
      <c r="S99" s="3"/>
      <c r="T99" s="27">
        <f>T79*R99</f>
        <v>0</v>
      </c>
      <c r="U99" s="60"/>
      <c r="V99" s="27">
        <f t="shared" si="47"/>
        <v>0</v>
      </c>
    </row>
    <row r="100" spans="1:22" ht="12.75" customHeight="1">
      <c r="A100" s="13" t="s">
        <v>38</v>
      </c>
      <c r="B100" s="4">
        <v>0.01</v>
      </c>
      <c r="C100" s="3"/>
      <c r="D100" s="27">
        <f>(D84+D89)*B100</f>
        <v>0</v>
      </c>
      <c r="E100" s="60"/>
      <c r="F100" s="4">
        <v>0.01</v>
      </c>
      <c r="G100" s="13"/>
      <c r="H100" s="27">
        <f>(H84+H89)*F100</f>
        <v>0</v>
      </c>
      <c r="I100" s="60"/>
      <c r="J100" s="35">
        <v>0.01</v>
      </c>
      <c r="K100" s="3"/>
      <c r="L100" s="27">
        <f>(L84+L89)*J100</f>
        <v>0</v>
      </c>
      <c r="M100" s="60"/>
      <c r="N100" s="4">
        <v>0.01</v>
      </c>
      <c r="O100" s="3"/>
      <c r="P100" s="27">
        <f>(P84+P89)*N100</f>
        <v>0</v>
      </c>
      <c r="Q100" s="60"/>
      <c r="R100" s="35">
        <v>0.01</v>
      </c>
      <c r="S100" s="3"/>
      <c r="T100" s="27">
        <f>(T84+T89)*R100</f>
        <v>0</v>
      </c>
      <c r="U100" s="60"/>
      <c r="V100" s="27">
        <f t="shared" si="47"/>
        <v>0</v>
      </c>
    </row>
    <row r="101" spans="1:22" ht="12.75" customHeight="1">
      <c r="A101" s="18" t="s">
        <v>77</v>
      </c>
      <c r="B101" s="8">
        <v>0.24</v>
      </c>
      <c r="C101" s="9"/>
      <c r="D101" s="27">
        <f>D94*B101</f>
        <v>0</v>
      </c>
      <c r="E101" s="60"/>
      <c r="F101" s="8">
        <v>0.24</v>
      </c>
      <c r="H101" s="27">
        <f>H94*F101</f>
        <v>0</v>
      </c>
      <c r="I101" s="60"/>
      <c r="J101" s="35">
        <v>0.24</v>
      </c>
      <c r="K101" s="9"/>
      <c r="L101" s="27">
        <f>L94*J101</f>
        <v>0</v>
      </c>
      <c r="M101" s="60"/>
      <c r="N101" s="8">
        <v>0.24</v>
      </c>
      <c r="O101" s="9"/>
      <c r="P101" s="27">
        <f>P94*N101</f>
        <v>0</v>
      </c>
      <c r="Q101" s="60"/>
      <c r="R101" s="35">
        <v>0.24</v>
      </c>
      <c r="S101" s="9"/>
      <c r="T101" s="27">
        <f>T94*R101</f>
        <v>0</v>
      </c>
      <c r="U101" s="60"/>
      <c r="V101" s="27">
        <f>SUM(D101,H101,L101,P101,T101)</f>
        <v>0</v>
      </c>
    </row>
    <row r="102" spans="1:22" ht="12.75" customHeight="1">
      <c r="B102" s="8"/>
      <c r="C102" s="9"/>
      <c r="D102" s="19"/>
      <c r="E102" s="60"/>
      <c r="F102" s="8"/>
      <c r="H102" s="19"/>
      <c r="I102" s="60"/>
      <c r="J102" s="8"/>
      <c r="K102" s="9"/>
      <c r="L102" s="19"/>
      <c r="M102" s="60"/>
      <c r="N102" s="8"/>
      <c r="O102" s="9"/>
      <c r="P102" s="19"/>
      <c r="Q102" s="60"/>
      <c r="R102" s="8"/>
      <c r="S102" s="9"/>
      <c r="T102" s="19"/>
      <c r="U102" s="60"/>
      <c r="V102" s="37"/>
    </row>
    <row r="103" spans="1:22" ht="12.75" customHeight="1">
      <c r="A103" s="13"/>
      <c r="B103" s="11" t="s">
        <v>39</v>
      </c>
      <c r="C103" s="3" t="s">
        <v>40</v>
      </c>
      <c r="D103" s="16"/>
      <c r="E103" s="60"/>
      <c r="F103" s="11" t="s">
        <v>39</v>
      </c>
      <c r="G103" s="3" t="s">
        <v>40</v>
      </c>
      <c r="H103" s="16"/>
      <c r="I103" s="60"/>
      <c r="J103" s="11" t="s">
        <v>39</v>
      </c>
      <c r="K103" s="3" t="s">
        <v>40</v>
      </c>
      <c r="L103" s="16"/>
      <c r="M103" s="60"/>
      <c r="N103" s="11" t="s">
        <v>39</v>
      </c>
      <c r="O103" s="3" t="s">
        <v>40</v>
      </c>
      <c r="P103" s="16"/>
      <c r="Q103" s="60"/>
      <c r="R103" s="11" t="s">
        <v>39</v>
      </c>
      <c r="S103" s="3" t="s">
        <v>40</v>
      </c>
      <c r="T103" s="16"/>
      <c r="U103" s="60"/>
      <c r="V103" s="17"/>
    </row>
    <row r="104" spans="1:22" ht="12.75" customHeight="1">
      <c r="A104" s="13" t="s">
        <v>41</v>
      </c>
      <c r="B104" s="34"/>
      <c r="C104" s="7">
        <v>1466</v>
      </c>
      <c r="D104" s="27">
        <f>B104*C104</f>
        <v>0</v>
      </c>
      <c r="E104" s="60"/>
      <c r="F104" s="34"/>
      <c r="G104" s="7">
        <v>1686</v>
      </c>
      <c r="H104" s="27">
        <f>F104*G104</f>
        <v>0</v>
      </c>
      <c r="I104" s="60"/>
      <c r="J104" s="34"/>
      <c r="K104" s="7">
        <v>1939</v>
      </c>
      <c r="L104" s="27">
        <f>J104*K104</f>
        <v>0</v>
      </c>
      <c r="M104" s="60"/>
      <c r="N104" s="34"/>
      <c r="O104" s="7">
        <v>2230</v>
      </c>
      <c r="P104" s="27">
        <f>N104*O104</f>
        <v>0</v>
      </c>
      <c r="Q104" s="60"/>
      <c r="R104" s="34"/>
      <c r="S104" s="7">
        <v>2564</v>
      </c>
      <c r="T104" s="27">
        <f>R104*S104</f>
        <v>0</v>
      </c>
      <c r="U104" s="60"/>
      <c r="V104" s="27">
        <f>SUM(D104,H104,L104,P104,T104)</f>
        <v>0</v>
      </c>
    </row>
    <row r="105" spans="1:22" ht="12.75" customHeight="1">
      <c r="A105" s="13" t="s">
        <v>42</v>
      </c>
      <c r="B105" s="34"/>
      <c r="C105" s="7">
        <v>2053</v>
      </c>
      <c r="D105" s="27">
        <f>B105*C105</f>
        <v>0</v>
      </c>
      <c r="E105" s="60"/>
      <c r="F105" s="34"/>
      <c r="G105" s="7">
        <v>2361</v>
      </c>
      <c r="H105" s="27">
        <f>F105*G105</f>
        <v>0</v>
      </c>
      <c r="I105" s="60"/>
      <c r="J105" s="34"/>
      <c r="K105" s="7">
        <v>2715</v>
      </c>
      <c r="L105" s="27">
        <f>J105*K105</f>
        <v>0</v>
      </c>
      <c r="M105" s="60"/>
      <c r="N105" s="34"/>
      <c r="O105" s="7">
        <v>3122</v>
      </c>
      <c r="P105" s="27">
        <f>N105*O105</f>
        <v>0</v>
      </c>
      <c r="Q105" s="60"/>
      <c r="R105" s="34"/>
      <c r="S105" s="7">
        <v>3590</v>
      </c>
      <c r="T105" s="27">
        <f>R105*S105</f>
        <v>0</v>
      </c>
      <c r="U105" s="60"/>
      <c r="V105" s="27">
        <f>SUM(D105,H105,L105,P105,T105)</f>
        <v>0</v>
      </c>
    </row>
    <row r="106" spans="1:22" ht="12.75" customHeight="1">
      <c r="B106" s="9"/>
      <c r="C106" s="45"/>
      <c r="D106" s="19"/>
      <c r="E106" s="60"/>
      <c r="F106" s="9"/>
      <c r="G106" s="45"/>
      <c r="H106" s="19"/>
      <c r="I106" s="60"/>
      <c r="J106" s="9"/>
      <c r="K106" s="45"/>
      <c r="L106" s="19"/>
      <c r="M106" s="60"/>
      <c r="N106" s="9"/>
      <c r="O106" s="45"/>
      <c r="P106" s="19"/>
      <c r="Q106" s="60"/>
      <c r="R106" s="9"/>
      <c r="S106" s="45"/>
      <c r="T106" s="19"/>
      <c r="U106" s="60"/>
      <c r="V106" s="37"/>
    </row>
    <row r="107" spans="1:22" ht="12.75" customHeight="1">
      <c r="A107" s="51" t="s">
        <v>113</v>
      </c>
      <c r="B107" s="42"/>
      <c r="C107" s="43"/>
      <c r="D107" s="53">
        <f>SUM(D29,D36,D49,D66,D79,D84,D89,D94,D51)</f>
        <v>0</v>
      </c>
      <c r="E107" s="60"/>
      <c r="F107" s="44"/>
      <c r="G107" s="51"/>
      <c r="H107" s="53">
        <f>SUM(H29,H36,H49,H66,H79,H84,H89,H94,H51)</f>
        <v>0</v>
      </c>
      <c r="I107" s="60"/>
      <c r="J107" s="44"/>
      <c r="K107" s="51"/>
      <c r="L107" s="53">
        <f>SUM(L29,L36,L49,L66,L79,L84,L89,L94,L51)</f>
        <v>0</v>
      </c>
      <c r="M107" s="60"/>
      <c r="N107" s="41"/>
      <c r="O107" s="51"/>
      <c r="P107" s="53">
        <f>SUM(P29,P36,P49,P66,P79,P84,P89,P94,P51)</f>
        <v>0</v>
      </c>
      <c r="Q107" s="60"/>
      <c r="R107" s="41"/>
      <c r="S107" s="51"/>
      <c r="T107" s="53">
        <f>SUM(T29,T36,T49,T66,T79,T84,T89,T94,T51)</f>
        <v>0</v>
      </c>
      <c r="U107" s="60"/>
      <c r="V107" s="53">
        <f>SUM(D107,H107,L107,P107,T107)</f>
        <v>0</v>
      </c>
    </row>
    <row r="108" spans="1:22" ht="12.75" customHeight="1">
      <c r="A108" s="51" t="s">
        <v>43</v>
      </c>
      <c r="B108" s="56"/>
      <c r="C108" s="42"/>
      <c r="D108" s="53">
        <f>SUM(D96:D105)</f>
        <v>0</v>
      </c>
      <c r="E108" s="60"/>
      <c r="F108" s="44"/>
      <c r="G108" s="51"/>
      <c r="H108" s="53">
        <f>SUM(H96:H105)</f>
        <v>0</v>
      </c>
      <c r="I108" s="60"/>
      <c r="J108" s="44"/>
      <c r="K108" s="51"/>
      <c r="L108" s="53">
        <f>SUM(L96:L105)</f>
        <v>0</v>
      </c>
      <c r="M108" s="60"/>
      <c r="N108" s="41"/>
      <c r="O108" s="51"/>
      <c r="P108" s="53">
        <f>SUM(P96:P105)</f>
        <v>0</v>
      </c>
      <c r="Q108" s="60"/>
      <c r="R108" s="41"/>
      <c r="S108" s="51"/>
      <c r="T108" s="53">
        <f>SUM(T96:T105)</f>
        <v>0</v>
      </c>
      <c r="U108" s="60"/>
      <c r="V108" s="53">
        <f>SUM(D108,H108,L108,P108,T108)</f>
        <v>0</v>
      </c>
    </row>
    <row r="109" spans="1:22" ht="12.75" customHeight="1">
      <c r="A109" s="41" t="s">
        <v>44</v>
      </c>
      <c r="B109" s="41"/>
      <c r="C109" s="41"/>
      <c r="D109" s="53">
        <f>SUM(D107:D108)</f>
        <v>0</v>
      </c>
      <c r="E109" s="60"/>
      <c r="F109" s="44"/>
      <c r="G109" s="51"/>
      <c r="H109" s="53">
        <f>SUM(H107:H108)</f>
        <v>0</v>
      </c>
      <c r="I109" s="60"/>
      <c r="J109" s="44"/>
      <c r="K109" s="51"/>
      <c r="L109" s="53">
        <f>SUM(L107:L108)</f>
        <v>0</v>
      </c>
      <c r="M109" s="60"/>
      <c r="N109" s="41"/>
      <c r="O109" s="51"/>
      <c r="P109" s="53">
        <f>SUM(P107:P108)</f>
        <v>0</v>
      </c>
      <c r="Q109" s="60"/>
      <c r="R109" s="41"/>
      <c r="S109" s="51"/>
      <c r="T109" s="53">
        <f>SUM(T107:T108)</f>
        <v>0</v>
      </c>
      <c r="U109" s="60"/>
      <c r="V109" s="53">
        <f t="shared" ref="V109" si="48">SUM(D109,H109,L109,P109,T109)</f>
        <v>0</v>
      </c>
    </row>
    <row r="110" spans="1:22" ht="12.75" customHeight="1">
      <c r="A110" s="13"/>
      <c r="B110" s="13"/>
      <c r="C110" s="13"/>
      <c r="D110" s="27"/>
      <c r="E110" s="60"/>
      <c r="F110" s="17"/>
      <c r="G110" s="10"/>
      <c r="H110" s="27"/>
      <c r="I110" s="60"/>
      <c r="J110" s="17"/>
      <c r="K110" s="10"/>
      <c r="L110" s="27"/>
      <c r="M110" s="60"/>
      <c r="N110" s="13"/>
      <c r="O110" s="10"/>
      <c r="P110" s="27"/>
      <c r="Q110" s="60"/>
      <c r="R110" s="13"/>
      <c r="S110" s="10"/>
      <c r="T110" s="27"/>
      <c r="U110" s="60"/>
      <c r="V110" s="27"/>
    </row>
    <row r="111" spans="1:22" ht="12.75" customHeight="1">
      <c r="A111" s="29"/>
      <c r="B111" s="11" t="s">
        <v>35</v>
      </c>
      <c r="C111" s="3" t="s">
        <v>36</v>
      </c>
      <c r="D111" s="16"/>
      <c r="E111" s="60"/>
      <c r="F111" s="11" t="s">
        <v>35</v>
      </c>
      <c r="G111" s="3" t="s">
        <v>36</v>
      </c>
      <c r="H111" s="16"/>
      <c r="I111" s="60"/>
      <c r="J111" s="11" t="s">
        <v>35</v>
      </c>
      <c r="K111" s="3" t="s">
        <v>36</v>
      </c>
      <c r="L111" s="16"/>
      <c r="M111" s="60"/>
      <c r="N111" s="11" t="s">
        <v>35</v>
      </c>
      <c r="O111" s="3" t="s">
        <v>36</v>
      </c>
      <c r="P111" s="16"/>
      <c r="Q111" s="60"/>
      <c r="R111" s="11" t="s">
        <v>35</v>
      </c>
      <c r="S111" s="3" t="s">
        <v>36</v>
      </c>
      <c r="T111" s="16"/>
      <c r="U111" s="60"/>
      <c r="V111" s="16"/>
    </row>
    <row r="112" spans="1:22" ht="12.75" customHeight="1">
      <c r="A112" s="29" t="s">
        <v>117</v>
      </c>
      <c r="B112" s="33">
        <v>409.06</v>
      </c>
      <c r="C112" s="34"/>
      <c r="D112" s="27">
        <f>B112*C112</f>
        <v>0</v>
      </c>
      <c r="E112" s="60"/>
      <c r="F112" s="33">
        <f>B112*(1+$B$10)</f>
        <v>433.60360000000003</v>
      </c>
      <c r="G112" s="34"/>
      <c r="H112" s="27">
        <f>F112*G112</f>
        <v>0</v>
      </c>
      <c r="I112" s="60"/>
      <c r="J112" s="33">
        <f>F112*(1+$B$10)</f>
        <v>459.61981600000007</v>
      </c>
      <c r="K112" s="34"/>
      <c r="L112" s="27">
        <f>J112*K112</f>
        <v>0</v>
      </c>
      <c r="M112" s="60"/>
      <c r="N112" s="33">
        <f>J112*(1+$B$10)</f>
        <v>487.19700496000007</v>
      </c>
      <c r="O112" s="34"/>
      <c r="P112" s="27">
        <f>N112*O112</f>
        <v>0</v>
      </c>
      <c r="Q112" s="60"/>
      <c r="R112" s="33">
        <f>N112*(1+$B$10)</f>
        <v>516.42882525760012</v>
      </c>
      <c r="S112" s="34"/>
      <c r="T112" s="27">
        <f>R112*S112</f>
        <v>0</v>
      </c>
      <c r="U112" s="60"/>
      <c r="V112" s="27">
        <f>SUM(D112,H112,L112,P112,T112)</f>
        <v>0</v>
      </c>
    </row>
    <row r="113" spans="1:22" ht="12.75" customHeight="1">
      <c r="A113" s="49"/>
      <c r="B113" s="50"/>
      <c r="C113" s="9"/>
      <c r="D113" s="48"/>
      <c r="E113" s="60"/>
      <c r="F113" s="50"/>
      <c r="G113" s="9"/>
      <c r="H113" s="48"/>
      <c r="I113" s="60"/>
      <c r="J113" s="50"/>
      <c r="K113" s="9"/>
      <c r="L113" s="48"/>
      <c r="M113" s="60"/>
      <c r="N113" s="50"/>
      <c r="O113" s="9"/>
      <c r="P113" s="48"/>
      <c r="Q113" s="60"/>
      <c r="R113" s="50"/>
      <c r="S113" s="9"/>
      <c r="T113" s="48"/>
      <c r="U113" s="60"/>
      <c r="V113" s="48"/>
    </row>
    <row r="114" spans="1:22" ht="12.75" customHeight="1">
      <c r="A114" s="13" t="s">
        <v>121</v>
      </c>
      <c r="B114" s="13"/>
      <c r="C114" s="13"/>
      <c r="D114" s="47"/>
      <c r="E114" s="60"/>
      <c r="F114" s="13"/>
      <c r="G114" s="13"/>
      <c r="H114" s="47"/>
      <c r="I114" s="60"/>
      <c r="J114" s="13"/>
      <c r="K114" s="13"/>
      <c r="L114" s="47"/>
      <c r="M114" s="60"/>
      <c r="N114" s="13"/>
      <c r="O114" s="13"/>
      <c r="P114" s="47"/>
      <c r="Q114" s="60"/>
      <c r="R114" s="13"/>
      <c r="S114" s="13"/>
      <c r="T114" s="47"/>
      <c r="U114" s="60"/>
      <c r="V114" s="27">
        <f>SUM(D114,H114,L114,P114,T114)</f>
        <v>0</v>
      </c>
    </row>
    <row r="115" spans="1:22" ht="12.75" customHeight="1">
      <c r="D115" s="48"/>
      <c r="E115" s="60"/>
      <c r="H115" s="48"/>
      <c r="I115" s="60"/>
      <c r="L115" s="48"/>
      <c r="M115" s="60"/>
      <c r="P115" s="48"/>
      <c r="Q115" s="60"/>
      <c r="T115" s="48"/>
      <c r="U115" s="60"/>
      <c r="V115" s="48"/>
    </row>
    <row r="116" spans="1:22" ht="12.75" customHeight="1">
      <c r="A116" s="180" t="s">
        <v>219</v>
      </c>
      <c r="D116" s="48"/>
      <c r="E116" s="60"/>
      <c r="H116" s="48"/>
      <c r="I116" s="60"/>
      <c r="L116" s="48"/>
      <c r="M116" s="60"/>
      <c r="P116" s="48"/>
      <c r="Q116" s="60"/>
      <c r="T116" s="48"/>
      <c r="U116" s="60"/>
      <c r="V116" s="48"/>
    </row>
    <row r="117" spans="1:22" s="38" customFormat="1" ht="12.75" customHeight="1">
      <c r="A117" s="40" t="s">
        <v>78</v>
      </c>
      <c r="D117" s="47"/>
      <c r="E117" s="61"/>
      <c r="F117" s="39"/>
      <c r="H117" s="47"/>
      <c r="I117" s="61"/>
      <c r="J117" s="39"/>
      <c r="L117" s="47"/>
      <c r="M117" s="61"/>
      <c r="N117" s="39"/>
      <c r="P117" s="47"/>
      <c r="Q117" s="61"/>
      <c r="R117" s="39"/>
      <c r="T117" s="47"/>
      <c r="U117" s="61"/>
      <c r="V117" s="27">
        <f>SUM(D117,H117,L117,P117,T117)</f>
        <v>0</v>
      </c>
    </row>
    <row r="118" spans="1:22" s="38" customFormat="1" ht="12.75" customHeight="1">
      <c r="A118" s="46" t="s">
        <v>78</v>
      </c>
      <c r="D118" s="47"/>
      <c r="E118" s="61"/>
      <c r="F118" s="39"/>
      <c r="H118" s="47"/>
      <c r="I118" s="61"/>
      <c r="J118" s="39"/>
      <c r="L118" s="47"/>
      <c r="M118" s="61"/>
      <c r="N118" s="39"/>
      <c r="P118" s="47"/>
      <c r="Q118" s="61"/>
      <c r="R118" s="39"/>
      <c r="T118" s="47"/>
      <c r="U118" s="61"/>
      <c r="V118" s="27">
        <f t="shared" ref="V118:V119" si="49">SUM(D118,H118,L118,P118,T118)</f>
        <v>0</v>
      </c>
    </row>
    <row r="119" spans="1:22" s="38" customFormat="1" ht="12.75" customHeight="1">
      <c r="A119" s="40" t="s">
        <v>78</v>
      </c>
      <c r="D119" s="47"/>
      <c r="E119" s="61"/>
      <c r="F119" s="39"/>
      <c r="H119" s="47"/>
      <c r="I119" s="61"/>
      <c r="J119" s="39"/>
      <c r="L119" s="47"/>
      <c r="M119" s="61"/>
      <c r="N119" s="39"/>
      <c r="P119" s="47"/>
      <c r="Q119" s="61"/>
      <c r="R119" s="39"/>
      <c r="T119" s="47"/>
      <c r="U119" s="61"/>
      <c r="V119" s="27">
        <f t="shared" si="49"/>
        <v>0</v>
      </c>
    </row>
    <row r="120" spans="1:22" s="38" customFormat="1" ht="12.75" customHeight="1">
      <c r="D120" s="48"/>
      <c r="E120" s="61"/>
      <c r="F120" s="39"/>
      <c r="H120" s="48"/>
      <c r="I120" s="61"/>
      <c r="J120" s="39"/>
      <c r="L120" s="48"/>
      <c r="M120" s="61"/>
      <c r="N120" s="39"/>
      <c r="P120" s="48"/>
      <c r="Q120" s="61"/>
      <c r="R120" s="39"/>
      <c r="T120" s="48"/>
      <c r="U120" s="61"/>
      <c r="V120" s="48"/>
    </row>
    <row r="121" spans="1:22" s="38" customFormat="1" ht="12.75" customHeight="1">
      <c r="A121" s="66" t="s">
        <v>140</v>
      </c>
      <c r="D121" s="48"/>
      <c r="E121" s="61"/>
      <c r="F121" s="39"/>
      <c r="H121" s="48"/>
      <c r="I121" s="61"/>
      <c r="J121" s="39"/>
      <c r="L121" s="48"/>
      <c r="M121" s="61"/>
      <c r="N121" s="39"/>
      <c r="P121" s="48"/>
      <c r="Q121" s="61"/>
      <c r="R121" s="39"/>
      <c r="T121" s="48"/>
      <c r="U121" s="61"/>
      <c r="V121" s="48"/>
    </row>
    <row r="122" spans="1:22" s="38" customFormat="1" ht="12.75" customHeight="1">
      <c r="A122" s="38" t="s">
        <v>220</v>
      </c>
      <c r="D122" s="47"/>
      <c r="E122" s="61"/>
      <c r="F122" s="39"/>
      <c r="H122" s="47"/>
      <c r="I122" s="61"/>
      <c r="J122" s="39"/>
      <c r="L122" s="47"/>
      <c r="M122" s="61"/>
      <c r="N122" s="39"/>
      <c r="P122" s="47"/>
      <c r="Q122" s="61"/>
      <c r="R122" s="39"/>
      <c r="T122" s="47"/>
      <c r="U122" s="61"/>
      <c r="V122" s="27">
        <f t="shared" ref="V122:V125" si="50">SUM(D122,H122,L122,P122,T122)</f>
        <v>0</v>
      </c>
    </row>
    <row r="123" spans="1:22" s="38" customFormat="1" ht="12.75" customHeight="1">
      <c r="A123" s="38" t="s">
        <v>141</v>
      </c>
      <c r="D123" s="47"/>
      <c r="E123" s="61"/>
      <c r="F123" s="39"/>
      <c r="H123" s="47"/>
      <c r="I123" s="61"/>
      <c r="J123" s="39"/>
      <c r="L123" s="47"/>
      <c r="M123" s="61"/>
      <c r="N123" s="39"/>
      <c r="P123" s="47"/>
      <c r="Q123" s="61"/>
      <c r="R123" s="39"/>
      <c r="T123" s="47"/>
      <c r="U123" s="61"/>
      <c r="V123" s="27">
        <f t="shared" si="50"/>
        <v>0</v>
      </c>
    </row>
    <row r="124" spans="1:22" s="38" customFormat="1" ht="12.75" customHeight="1">
      <c r="A124" s="38" t="s">
        <v>226</v>
      </c>
      <c r="D124" s="47"/>
      <c r="E124" s="61"/>
      <c r="F124" s="39"/>
      <c r="H124" s="47"/>
      <c r="I124" s="61"/>
      <c r="J124" s="39"/>
      <c r="L124" s="47"/>
      <c r="M124" s="61"/>
      <c r="N124" s="39"/>
      <c r="P124" s="47"/>
      <c r="Q124" s="61"/>
      <c r="R124" s="39"/>
      <c r="T124" s="47"/>
      <c r="U124" s="61"/>
      <c r="V124" s="27">
        <f t="shared" si="50"/>
        <v>0</v>
      </c>
    </row>
    <row r="125" spans="1:22" s="38" customFormat="1" ht="12.75" customHeight="1">
      <c r="A125" s="38" t="s">
        <v>202</v>
      </c>
      <c r="D125" s="47"/>
      <c r="E125" s="61"/>
      <c r="F125" s="39"/>
      <c r="H125" s="47"/>
      <c r="I125" s="61"/>
      <c r="J125" s="39"/>
      <c r="L125" s="47"/>
      <c r="M125" s="61"/>
      <c r="N125" s="39"/>
      <c r="P125" s="47"/>
      <c r="Q125" s="61"/>
      <c r="R125" s="39"/>
      <c r="T125" s="47"/>
      <c r="U125" s="61"/>
      <c r="V125" s="27">
        <f t="shared" si="50"/>
        <v>0</v>
      </c>
    </row>
    <row r="126" spans="1:22" ht="12.75" customHeight="1">
      <c r="A126" s="181" t="s">
        <v>201</v>
      </c>
      <c r="B126" s="41"/>
      <c r="C126" s="41"/>
      <c r="D126" s="53">
        <f>SUM(D122:D125)</f>
        <v>0</v>
      </c>
      <c r="E126" s="60"/>
      <c r="F126" s="41"/>
      <c r="G126" s="41"/>
      <c r="H126" s="53">
        <f>SUM(H122:H125)</f>
        <v>0</v>
      </c>
      <c r="I126" s="60"/>
      <c r="J126" s="41"/>
      <c r="K126" s="41"/>
      <c r="L126" s="53">
        <f>SUM(L122:L125)</f>
        <v>0</v>
      </c>
      <c r="M126" s="60"/>
      <c r="N126" s="41"/>
      <c r="O126" s="41"/>
      <c r="P126" s="53">
        <f>SUM(P122:P125)</f>
        <v>0</v>
      </c>
      <c r="Q126" s="60"/>
      <c r="R126" s="41"/>
      <c r="S126" s="41"/>
      <c r="T126" s="53">
        <f>SUM(T122:T125)</f>
        <v>0</v>
      </c>
      <c r="U126" s="60"/>
      <c r="V126" s="53">
        <f>SUM(V122:V125)</f>
        <v>0</v>
      </c>
    </row>
    <row r="127" spans="1:22" s="38" customFormat="1" ht="12.75" customHeight="1">
      <c r="D127" s="48"/>
      <c r="E127" s="61"/>
      <c r="F127" s="39"/>
      <c r="H127" s="48"/>
      <c r="I127" s="61"/>
      <c r="J127" s="39"/>
      <c r="L127" s="48"/>
      <c r="M127" s="61"/>
      <c r="N127" s="39"/>
      <c r="P127" s="48"/>
      <c r="Q127" s="61"/>
      <c r="R127" s="39"/>
      <c r="T127" s="48"/>
      <c r="U127" s="61"/>
      <c r="V127" s="48"/>
    </row>
    <row r="128" spans="1:22" ht="12.75" customHeight="1">
      <c r="A128" s="10" t="s">
        <v>48</v>
      </c>
      <c r="B128" s="13"/>
      <c r="C128" s="13"/>
      <c r="D128" s="48"/>
      <c r="E128" s="60"/>
      <c r="F128" s="13"/>
      <c r="G128" s="13"/>
      <c r="H128" s="48"/>
      <c r="I128" s="60"/>
      <c r="J128" s="13"/>
      <c r="K128" s="13"/>
      <c r="L128" s="48"/>
      <c r="M128" s="60"/>
      <c r="N128" s="13"/>
      <c r="O128" s="13"/>
      <c r="P128" s="48"/>
      <c r="Q128" s="60"/>
      <c r="R128" s="13"/>
      <c r="S128" s="13"/>
      <c r="T128" s="48"/>
      <c r="U128" s="60"/>
      <c r="V128" s="27"/>
    </row>
    <row r="129" spans="1:22" ht="12.75" customHeight="1">
      <c r="A129" s="13" t="s">
        <v>49</v>
      </c>
      <c r="B129" s="13"/>
      <c r="C129" s="13"/>
      <c r="D129" s="47"/>
      <c r="E129" s="60"/>
      <c r="F129" s="13"/>
      <c r="G129" s="13"/>
      <c r="H129" s="47"/>
      <c r="I129" s="60"/>
      <c r="J129" s="13"/>
      <c r="K129" s="13"/>
      <c r="L129" s="47"/>
      <c r="M129" s="60"/>
      <c r="N129" s="13"/>
      <c r="O129" s="13"/>
      <c r="P129" s="47"/>
      <c r="Q129" s="60"/>
      <c r="R129" s="13"/>
      <c r="S129" s="13"/>
      <c r="T129" s="47"/>
      <c r="U129" s="60"/>
      <c r="V129" s="27">
        <f>SUM(D129,H129,L129,P129,T129)</f>
        <v>0</v>
      </c>
    </row>
    <row r="130" spans="1:22" ht="12.75" customHeight="1">
      <c r="A130" s="13" t="s">
        <v>50</v>
      </c>
      <c r="B130" s="13"/>
      <c r="C130" s="13"/>
      <c r="D130" s="47"/>
      <c r="E130" s="60"/>
      <c r="F130" s="13"/>
      <c r="G130" s="13"/>
      <c r="H130" s="47"/>
      <c r="I130" s="60"/>
      <c r="J130" s="13"/>
      <c r="K130" s="13"/>
      <c r="L130" s="47"/>
      <c r="M130" s="60"/>
      <c r="N130" s="13"/>
      <c r="O130" s="13"/>
      <c r="P130" s="47"/>
      <c r="Q130" s="60"/>
      <c r="R130" s="13"/>
      <c r="S130" s="13"/>
      <c r="T130" s="47"/>
      <c r="U130" s="60"/>
      <c r="V130" s="27">
        <f t="shared" ref="V130:V132" si="51">SUM(D130,H130,L130,P130,T130)</f>
        <v>0</v>
      </c>
    </row>
    <row r="131" spans="1:22" ht="12.75" customHeight="1">
      <c r="A131" s="13" t="s">
        <v>51</v>
      </c>
      <c r="B131" s="13"/>
      <c r="C131" s="13"/>
      <c r="D131" s="47"/>
      <c r="E131" s="60"/>
      <c r="F131" s="13"/>
      <c r="G131" s="13"/>
      <c r="H131" s="47"/>
      <c r="I131" s="60"/>
      <c r="J131" s="13"/>
      <c r="K131" s="13"/>
      <c r="L131" s="47"/>
      <c r="M131" s="60"/>
      <c r="N131" s="13"/>
      <c r="O131" s="13"/>
      <c r="P131" s="47"/>
      <c r="Q131" s="60"/>
      <c r="R131" s="13"/>
      <c r="S131" s="13"/>
      <c r="T131" s="47"/>
      <c r="U131" s="60"/>
      <c r="V131" s="27">
        <f t="shared" si="51"/>
        <v>0</v>
      </c>
    </row>
    <row r="132" spans="1:22" ht="12.75" customHeight="1">
      <c r="A132" s="13" t="s">
        <v>52</v>
      </c>
      <c r="B132" s="13"/>
      <c r="C132" s="13"/>
      <c r="D132" s="47"/>
      <c r="E132" s="60"/>
      <c r="F132" s="13"/>
      <c r="G132" s="13"/>
      <c r="H132" s="47"/>
      <c r="I132" s="60"/>
      <c r="J132" s="13"/>
      <c r="K132" s="13"/>
      <c r="L132" s="47"/>
      <c r="M132" s="60"/>
      <c r="N132" s="13"/>
      <c r="O132" s="13"/>
      <c r="P132" s="47"/>
      <c r="Q132" s="60"/>
      <c r="R132" s="13"/>
      <c r="S132" s="13"/>
      <c r="T132" s="47"/>
      <c r="U132" s="60"/>
      <c r="V132" s="27">
        <f t="shared" si="51"/>
        <v>0</v>
      </c>
    </row>
    <row r="133" spans="1:22" ht="12.75" customHeight="1">
      <c r="A133" s="51" t="s">
        <v>53</v>
      </c>
      <c r="B133" s="41"/>
      <c r="C133" s="41"/>
      <c r="D133" s="53">
        <f>SUM(D129:D132)</f>
        <v>0</v>
      </c>
      <c r="E133" s="60"/>
      <c r="F133" s="41"/>
      <c r="G133" s="41"/>
      <c r="H133" s="53">
        <f>SUM(H129:H132)</f>
        <v>0</v>
      </c>
      <c r="I133" s="60"/>
      <c r="J133" s="41"/>
      <c r="K133" s="41"/>
      <c r="L133" s="53">
        <f>SUM(L129:L132)</f>
        <v>0</v>
      </c>
      <c r="M133" s="60"/>
      <c r="N133" s="41"/>
      <c r="O133" s="41"/>
      <c r="P133" s="53">
        <f>SUM(P129:P132)</f>
        <v>0</v>
      </c>
      <c r="Q133" s="60"/>
      <c r="R133" s="41"/>
      <c r="S133" s="41"/>
      <c r="T133" s="53">
        <f>SUM(T129:T132)</f>
        <v>0</v>
      </c>
      <c r="U133" s="60"/>
      <c r="V133" s="53">
        <f>SUM(D133,H133,L133,P133,T133)</f>
        <v>0</v>
      </c>
    </row>
    <row r="134" spans="1:22" ht="12.75" customHeight="1">
      <c r="A134" s="13"/>
      <c r="B134" s="13"/>
      <c r="C134" s="13"/>
      <c r="D134" s="16"/>
      <c r="E134" s="60"/>
      <c r="F134" s="13"/>
      <c r="G134" s="13"/>
      <c r="H134" s="16"/>
      <c r="I134" s="60"/>
      <c r="J134" s="13"/>
      <c r="K134" s="13"/>
      <c r="L134" s="16"/>
      <c r="M134" s="60"/>
      <c r="N134" s="13"/>
      <c r="O134" s="13"/>
      <c r="P134" s="16"/>
      <c r="Q134" s="60"/>
      <c r="R134" s="13"/>
      <c r="S134" s="13"/>
      <c r="T134" s="16"/>
      <c r="U134" s="60"/>
      <c r="V134" s="27"/>
    </row>
    <row r="135" spans="1:22" ht="12.75" customHeight="1">
      <c r="A135" s="10" t="s">
        <v>45</v>
      </c>
      <c r="B135" s="13"/>
      <c r="C135" s="13"/>
      <c r="D135" s="48"/>
      <c r="E135" s="60"/>
      <c r="F135" s="13"/>
      <c r="G135" s="13"/>
      <c r="H135" s="48"/>
      <c r="I135" s="60"/>
      <c r="J135" s="13"/>
      <c r="K135" s="13"/>
      <c r="L135" s="48"/>
      <c r="M135" s="60"/>
      <c r="N135" s="13"/>
      <c r="O135" s="13"/>
      <c r="P135" s="48"/>
      <c r="Q135" s="60"/>
      <c r="R135" s="13"/>
      <c r="S135" s="13"/>
      <c r="T135" s="48"/>
      <c r="U135" s="60"/>
      <c r="V135" s="48"/>
    </row>
    <row r="136" spans="1:22" ht="12.75" customHeight="1">
      <c r="A136" s="13" t="s">
        <v>46</v>
      </c>
      <c r="B136" s="13"/>
      <c r="C136" s="13"/>
      <c r="D136" s="25"/>
      <c r="E136" s="60"/>
      <c r="F136" s="13"/>
      <c r="G136" s="13"/>
      <c r="H136" s="25"/>
      <c r="I136" s="60"/>
      <c r="J136" s="13"/>
      <c r="K136" s="13"/>
      <c r="L136" s="25"/>
      <c r="M136" s="60"/>
      <c r="N136" s="13"/>
      <c r="O136" s="13"/>
      <c r="P136" s="25"/>
      <c r="Q136" s="60"/>
      <c r="R136" s="13"/>
      <c r="S136" s="13"/>
      <c r="T136" s="25"/>
      <c r="U136" s="60"/>
      <c r="V136" s="27">
        <f>SUM(D136,H136,L136,P136,T136)</f>
        <v>0</v>
      </c>
    </row>
    <row r="137" spans="1:22" ht="12.75" customHeight="1">
      <c r="A137" s="13" t="s">
        <v>47</v>
      </c>
      <c r="B137" s="13"/>
      <c r="C137" s="13"/>
      <c r="D137" s="25"/>
      <c r="E137" s="60"/>
      <c r="F137" s="13"/>
      <c r="G137" s="13"/>
      <c r="H137" s="25"/>
      <c r="I137" s="60"/>
      <c r="J137" s="13"/>
      <c r="K137" s="13"/>
      <c r="L137" s="25"/>
      <c r="M137" s="60"/>
      <c r="N137" s="13"/>
      <c r="O137" s="13"/>
      <c r="P137" s="25"/>
      <c r="Q137" s="60"/>
      <c r="R137" s="13"/>
      <c r="S137" s="13"/>
      <c r="T137" s="25"/>
      <c r="U137" s="60"/>
      <c r="V137" s="27">
        <f>SUM(D137,H137,L137,P137,T137)</f>
        <v>0</v>
      </c>
    </row>
    <row r="138" spans="1:22" ht="12.75" customHeight="1">
      <c r="A138" s="51" t="s">
        <v>114</v>
      </c>
      <c r="B138" s="41"/>
      <c r="C138" s="41"/>
      <c r="D138" s="53">
        <f>SUM(D136:D137)</f>
        <v>0</v>
      </c>
      <c r="E138" s="60"/>
      <c r="F138" s="41"/>
      <c r="G138" s="41"/>
      <c r="H138" s="53">
        <f>SUM(H136:H137)</f>
        <v>0</v>
      </c>
      <c r="I138" s="60"/>
      <c r="J138" s="41"/>
      <c r="K138" s="41"/>
      <c r="L138" s="53">
        <f>SUM(L136:L137)</f>
        <v>0</v>
      </c>
      <c r="M138" s="60"/>
      <c r="N138" s="41"/>
      <c r="O138" s="41"/>
      <c r="P138" s="53">
        <f>SUM(P136:P137)</f>
        <v>0</v>
      </c>
      <c r="Q138" s="60"/>
      <c r="R138" s="41"/>
      <c r="S138" s="41"/>
      <c r="T138" s="53">
        <f>SUM(T136:T137)</f>
        <v>0</v>
      </c>
      <c r="U138" s="60"/>
      <c r="V138" s="53">
        <f>SUM(D138,H138,L138,P138,T138)</f>
        <v>0</v>
      </c>
    </row>
    <row r="139" spans="1:22" customFormat="1" ht="12.75" customHeight="1"/>
    <row r="140" spans="1:22" s="38" customFormat="1" ht="12.75" customHeight="1">
      <c r="A140" s="167" t="s">
        <v>209</v>
      </c>
      <c r="B140" s="46"/>
      <c r="C140" s="46"/>
      <c r="D140" s="47"/>
      <c r="E140" s="168"/>
      <c r="F140" s="105"/>
      <c r="G140" s="105"/>
      <c r="H140" s="47"/>
      <c r="I140" s="168"/>
      <c r="J140" s="105"/>
      <c r="K140" s="105"/>
      <c r="L140" s="47"/>
      <c r="M140" s="168"/>
      <c r="N140" s="105"/>
      <c r="O140" s="105"/>
      <c r="P140" s="47"/>
      <c r="Q140" s="168"/>
      <c r="R140" s="105"/>
      <c r="S140" s="105"/>
      <c r="T140" s="47"/>
      <c r="U140" s="168"/>
      <c r="V140" s="47">
        <f t="shared" ref="V140" si="52">SUM(D140,H140,L140,P140,T140)</f>
        <v>0</v>
      </c>
    </row>
    <row r="141" spans="1:22" ht="12.75" customHeight="1">
      <c r="A141" s="13"/>
      <c r="B141" s="13"/>
      <c r="C141" s="13"/>
      <c r="D141" s="16"/>
      <c r="E141" s="60"/>
      <c r="F141" s="13"/>
      <c r="G141" s="13"/>
      <c r="H141" s="16"/>
      <c r="I141" s="60"/>
      <c r="J141" s="13"/>
      <c r="K141" s="13"/>
      <c r="L141" s="16"/>
      <c r="M141" s="60"/>
      <c r="N141" s="13"/>
      <c r="O141" s="13"/>
      <c r="P141" s="16"/>
      <c r="Q141" s="60"/>
      <c r="R141" s="13"/>
      <c r="S141" s="13"/>
      <c r="T141" s="16"/>
      <c r="U141" s="60"/>
      <c r="V141" s="27"/>
    </row>
    <row r="142" spans="1:22" ht="12.75" customHeight="1">
      <c r="A142" s="13" t="s">
        <v>127</v>
      </c>
      <c r="B142" s="13"/>
      <c r="C142" s="13"/>
      <c r="D142" s="25"/>
      <c r="E142" s="60"/>
      <c r="F142" s="13"/>
      <c r="G142" s="13"/>
      <c r="H142" s="25"/>
      <c r="I142" s="60"/>
      <c r="J142" s="13"/>
      <c r="K142" s="13"/>
      <c r="L142" s="25"/>
      <c r="M142" s="60"/>
      <c r="N142" s="13"/>
      <c r="O142" s="13"/>
      <c r="P142" s="25"/>
      <c r="Q142" s="60"/>
      <c r="R142" s="13"/>
      <c r="S142" s="13"/>
      <c r="T142" s="25"/>
      <c r="U142" s="60"/>
      <c r="V142" s="27">
        <f>SUM(D142,H142,L142,P142,T142)</f>
        <v>0</v>
      </c>
    </row>
    <row r="143" spans="1:22" s="38" customFormat="1" ht="12.75" customHeight="1">
      <c r="A143" s="38" t="s">
        <v>221</v>
      </c>
      <c r="D143" s="25"/>
      <c r="E143" s="60"/>
      <c r="F143" s="13"/>
      <c r="G143" s="13"/>
      <c r="H143" s="25"/>
      <c r="I143" s="60"/>
      <c r="J143" s="13"/>
      <c r="K143" s="13"/>
      <c r="L143" s="25"/>
      <c r="M143" s="60"/>
      <c r="N143" s="13"/>
      <c r="O143" s="13"/>
      <c r="P143" s="25"/>
      <c r="Q143" s="60"/>
      <c r="R143" s="13"/>
      <c r="S143" s="13"/>
      <c r="T143" s="25"/>
      <c r="U143" s="60"/>
      <c r="V143" s="27">
        <f>SUM(D143,H143,L143,P143,T143)</f>
        <v>0</v>
      </c>
    </row>
    <row r="144" spans="1:22" s="38" customFormat="1" ht="12.75" customHeight="1">
      <c r="A144" s="13" t="s">
        <v>55</v>
      </c>
      <c r="D144" s="25"/>
      <c r="E144" s="60"/>
      <c r="F144" s="13"/>
      <c r="G144" s="13"/>
      <c r="H144" s="25"/>
      <c r="I144" s="60"/>
      <c r="J144" s="13"/>
      <c r="K144" s="13"/>
      <c r="L144" s="25"/>
      <c r="M144" s="60"/>
      <c r="N144" s="13"/>
      <c r="O144" s="13"/>
      <c r="P144" s="25"/>
      <c r="Q144" s="60"/>
      <c r="R144" s="13"/>
      <c r="S144" s="13"/>
      <c r="T144" s="25"/>
      <c r="U144" s="60"/>
      <c r="V144" s="27">
        <f t="shared" ref="V144:V147" si="53">SUM(D144,H144,L144,P144,T144)</f>
        <v>0</v>
      </c>
    </row>
    <row r="145" spans="1:25" s="38" customFormat="1" ht="12.75" customHeight="1">
      <c r="A145" s="38" t="s">
        <v>0</v>
      </c>
      <c r="D145" s="25"/>
      <c r="E145" s="60"/>
      <c r="F145" s="13"/>
      <c r="G145" s="13"/>
      <c r="H145" s="25"/>
      <c r="I145" s="60"/>
      <c r="J145" s="13"/>
      <c r="K145" s="13"/>
      <c r="L145" s="25"/>
      <c r="M145" s="60"/>
      <c r="N145" s="13"/>
      <c r="O145" s="13"/>
      <c r="P145" s="25"/>
      <c r="Q145" s="60"/>
      <c r="R145" s="13"/>
      <c r="S145" s="13"/>
      <c r="T145" s="25"/>
      <c r="U145" s="60"/>
      <c r="V145" s="27">
        <f t="shared" si="53"/>
        <v>0</v>
      </c>
    </row>
    <row r="146" spans="1:25" s="38" customFormat="1" ht="12.75" customHeight="1">
      <c r="A146" s="38" t="s">
        <v>142</v>
      </c>
      <c r="D146" s="25"/>
      <c r="E146" s="60"/>
      <c r="F146" s="13"/>
      <c r="G146" s="13"/>
      <c r="H146" s="25"/>
      <c r="I146" s="60"/>
      <c r="J146" s="13"/>
      <c r="K146" s="13"/>
      <c r="L146" s="25"/>
      <c r="M146" s="60"/>
      <c r="N146" s="13"/>
      <c r="O146" s="13"/>
      <c r="P146" s="25"/>
      <c r="Q146" s="60"/>
      <c r="R146" s="13"/>
      <c r="S146" s="13"/>
      <c r="T146" s="25"/>
      <c r="U146" s="60"/>
      <c r="V146" s="27">
        <f t="shared" si="53"/>
        <v>0</v>
      </c>
    </row>
    <row r="147" spans="1:25" ht="12.75" customHeight="1">
      <c r="A147" s="13" t="s">
        <v>54</v>
      </c>
      <c r="B147" s="13"/>
      <c r="C147" s="13"/>
      <c r="D147" s="25"/>
      <c r="E147" s="60"/>
      <c r="F147" s="13"/>
      <c r="G147" s="13"/>
      <c r="H147" s="25"/>
      <c r="I147" s="60"/>
      <c r="J147" s="13"/>
      <c r="K147" s="13"/>
      <c r="L147" s="25"/>
      <c r="M147" s="60"/>
      <c r="N147" s="13"/>
      <c r="O147" s="13"/>
      <c r="P147" s="25"/>
      <c r="Q147" s="60"/>
      <c r="R147" s="13"/>
      <c r="S147" s="13"/>
      <c r="T147" s="25"/>
      <c r="U147" s="60"/>
      <c r="V147" s="27">
        <f t="shared" si="53"/>
        <v>0</v>
      </c>
    </row>
    <row r="148" spans="1:25" ht="12.75" customHeight="1">
      <c r="A148" s="51" t="s">
        <v>1</v>
      </c>
      <c r="B148" s="41"/>
      <c r="C148" s="41"/>
      <c r="D148" s="53">
        <f>SUM(D142:D147)</f>
        <v>0</v>
      </c>
      <c r="E148" s="60"/>
      <c r="F148" s="41"/>
      <c r="G148" s="41"/>
      <c r="H148" s="53">
        <f>SUM(H142:H147)</f>
        <v>0</v>
      </c>
      <c r="I148" s="60"/>
      <c r="J148" s="41"/>
      <c r="K148" s="41"/>
      <c r="L148" s="53">
        <f>SUM(L142:L147)</f>
        <v>0</v>
      </c>
      <c r="M148" s="60"/>
      <c r="N148" s="41"/>
      <c r="O148" s="41"/>
      <c r="P148" s="53">
        <f>SUM(P142:P147)</f>
        <v>0</v>
      </c>
      <c r="Q148" s="60"/>
      <c r="R148" s="41"/>
      <c r="S148" s="41"/>
      <c r="T148" s="53">
        <f>SUM(T142:T147)</f>
        <v>0</v>
      </c>
      <c r="U148" s="60"/>
      <c r="V148" s="53">
        <f>SUM(D148,H148,L148,P148,T148)</f>
        <v>0</v>
      </c>
    </row>
    <row r="149" spans="1:25" ht="12.75" customHeight="1">
      <c r="A149" s="29"/>
      <c r="B149" s="13"/>
      <c r="C149" s="13"/>
      <c r="D149" s="16"/>
      <c r="E149" s="60"/>
      <c r="F149" s="13"/>
      <c r="G149" s="13"/>
      <c r="H149" s="16"/>
      <c r="I149" s="60"/>
      <c r="J149" s="13"/>
      <c r="K149" s="13"/>
      <c r="L149" s="16"/>
      <c r="M149" s="60"/>
      <c r="N149" s="13"/>
      <c r="O149" s="13"/>
      <c r="P149" s="16"/>
      <c r="Q149" s="60"/>
      <c r="R149" s="13"/>
      <c r="S149" s="13"/>
      <c r="T149" s="16"/>
      <c r="U149" s="60"/>
      <c r="V149" s="16"/>
    </row>
    <row r="150" spans="1:25" ht="12.75" customHeight="1">
      <c r="A150" s="13" t="s">
        <v>2</v>
      </c>
      <c r="B150" s="13"/>
      <c r="C150" s="13"/>
      <c r="D150" s="48">
        <f>SUM(D$109,D$112,D$114,D$117:D$119,D$133,D$138,D$148,D126,D140)</f>
        <v>0</v>
      </c>
      <c r="E150" s="60"/>
      <c r="F150" s="13"/>
      <c r="G150" s="13"/>
      <c r="H150" s="48">
        <f>SUM(H$109,H$112,H$114,H$117:H$119,H$133,H$138,H$148,H126,H140)</f>
        <v>0</v>
      </c>
      <c r="I150" s="60"/>
      <c r="J150" s="13"/>
      <c r="K150" s="13"/>
      <c r="L150" s="48">
        <f>SUM(L$109,L$112,L$114,L$117:L$119,L$133,L$138,L$148,L126,L140)</f>
        <v>0</v>
      </c>
      <c r="M150" s="60"/>
      <c r="N150" s="13"/>
      <c r="O150" s="13"/>
      <c r="P150" s="48">
        <f>SUM(P$109,P$112,P$114,P$117:P$119,P$133,P$138,P$148,P126,P140)</f>
        <v>0</v>
      </c>
      <c r="Q150" s="60"/>
      <c r="R150" s="13"/>
      <c r="S150" s="13"/>
      <c r="T150" s="48">
        <f>SUM(T$109,T$112,T$114,T$117:T$119,T$133,T$138,T$148,T126,T140)</f>
        <v>0</v>
      </c>
      <c r="U150" s="60"/>
      <c r="V150" s="27">
        <f>SUM(D150,H150,L150,P150,T150)</f>
        <v>0</v>
      </c>
    </row>
    <row r="151" spans="1:25" ht="12.75" customHeight="1">
      <c r="A151" s="176" t="str">
        <f>"F&amp;A add in for "&amp;A117</f>
        <v>F&amp;A add in for Subaward*</v>
      </c>
      <c r="B151" s="176"/>
      <c r="C151" s="13"/>
      <c r="D151" s="48">
        <f>IF(D117&lt;25000,D117,25000)</f>
        <v>0</v>
      </c>
      <c r="E151" s="60"/>
      <c r="F151" s="13"/>
      <c r="G151" s="13"/>
      <c r="H151" s="48">
        <f>IF(SUM($D117:H117)&lt;25000,H117,IF(SUM('PI One'!$D151:D151)&lt;25000,25000-SUM('PI One'!$D151:D151),0))</f>
        <v>0</v>
      </c>
      <c r="I151" s="60"/>
      <c r="J151" s="13"/>
      <c r="K151" s="13"/>
      <c r="L151" s="48">
        <f>IF(SUM($D117:L117)&lt;25000,L117,IF(SUM('PI One'!$D151:H151)&lt;25000,25000-SUM('PI One'!$D151:H151),0))</f>
        <v>0</v>
      </c>
      <c r="M151" s="60"/>
      <c r="N151" s="13"/>
      <c r="O151" s="13"/>
      <c r="P151" s="48">
        <f>IF(SUM($D117:P117)&lt;25000,P117,IF(SUM('PI One'!$D151:L151)&lt;25000,25000-SUM('PI One'!$D151:L151),0))</f>
        <v>0</v>
      </c>
      <c r="Q151" s="60"/>
      <c r="R151" s="13"/>
      <c r="S151" s="13"/>
      <c r="T151" s="48">
        <f>IF(SUM($D117:T117)&lt;25000,T117,IF(SUM('PI One'!$D151:P151)&lt;25000,25000-SUM('PI One'!$D151:P151),0))</f>
        <v>0</v>
      </c>
      <c r="U151" s="60"/>
      <c r="V151" s="27">
        <f>SUM(D151,H151,L151,P151,T151)</f>
        <v>0</v>
      </c>
    </row>
    <row r="152" spans="1:25" ht="12.75" customHeight="1">
      <c r="A152" s="176" t="str">
        <f>"F&amp;A add in for "&amp;A118</f>
        <v>F&amp;A add in for Subaward*</v>
      </c>
      <c r="B152" s="176"/>
      <c r="C152" s="13"/>
      <c r="D152" s="48">
        <f>IF(D118&lt;25000,D118,25000)</f>
        <v>0</v>
      </c>
      <c r="E152" s="60"/>
      <c r="F152" s="13"/>
      <c r="G152" s="13"/>
      <c r="H152" s="48">
        <f>IF(SUM($D118:H118)&lt;25000,H118,IF(SUM('PI One'!$D152:D152)&lt;25000,25000-SUM('PI One'!$D152:D152),0))</f>
        <v>0</v>
      </c>
      <c r="I152" s="60"/>
      <c r="J152" s="13"/>
      <c r="K152" s="13"/>
      <c r="L152" s="48">
        <f>IF(SUM($D118:L118)&lt;25000,L118,IF(SUM('PI One'!$D152:H152)&lt;25000,25000-SUM('PI One'!$D152:H152),0))</f>
        <v>0</v>
      </c>
      <c r="M152" s="60"/>
      <c r="N152" s="13"/>
      <c r="O152" s="13"/>
      <c r="P152" s="48">
        <f>IF(SUM($D118:P118)&lt;25000,P118,IF(SUM('PI One'!$D152:L152)&lt;25000,25000-SUM('PI One'!$D152:L152),0))</f>
        <v>0</v>
      </c>
      <c r="Q152" s="60"/>
      <c r="R152" s="13"/>
      <c r="S152" s="13"/>
      <c r="T152" s="48">
        <f>IF(SUM($D118:T118)&lt;25000,T118,IF(SUM('PI One'!$D152:P152)&lt;25000,25000-SUM('PI One'!$D152:P152),0))</f>
        <v>0</v>
      </c>
      <c r="U152" s="60"/>
      <c r="V152" s="27">
        <f>SUM(D152,H152,L152,P152,T152)</f>
        <v>0</v>
      </c>
    </row>
    <row r="153" spans="1:25" ht="12.75" customHeight="1">
      <c r="A153" s="176" t="str">
        <f>"F&amp;A add in for "&amp;A119</f>
        <v>F&amp;A add in for Subaward*</v>
      </c>
      <c r="B153" s="176"/>
      <c r="C153" s="13"/>
      <c r="D153" s="48">
        <f>IF(D119&lt;25000,D119,25000)</f>
        <v>0</v>
      </c>
      <c r="E153" s="60"/>
      <c r="F153" s="13"/>
      <c r="G153" s="13"/>
      <c r="H153" s="48">
        <f>IF(SUM($D119:H119)&lt;25000,H119,IF(SUM('PI One'!$D153:D153)&lt;25000,25000-SUM('PI One'!$D153:D153),0))</f>
        <v>0</v>
      </c>
      <c r="I153" s="60"/>
      <c r="J153" s="13"/>
      <c r="K153" s="13"/>
      <c r="L153" s="48">
        <f>IF(SUM($D119:L119)&lt;25000,L119,IF(SUM('PI One'!$D153:H153)&lt;25000,25000-SUM('PI One'!$D153:H153),0))</f>
        <v>0</v>
      </c>
      <c r="M153" s="60"/>
      <c r="N153" s="13"/>
      <c r="O153" s="13"/>
      <c r="P153" s="48">
        <f>IF(SUM($D119:P119)&lt;25000,P119,IF(SUM('PI One'!$D153:L153)&lt;25000,25000-SUM('PI One'!$D153:L153),0))</f>
        <v>0</v>
      </c>
      <c r="Q153" s="60"/>
      <c r="R153" s="13"/>
      <c r="S153" s="13"/>
      <c r="T153" s="48">
        <f>IF(SUM($D119:T119)&lt;25000,T119,IF(SUM('PI One'!$D153:P153)&lt;25000,25000-SUM('PI One'!$D153:P153),0))</f>
        <v>0</v>
      </c>
      <c r="U153" s="60"/>
      <c r="V153" s="27">
        <f>SUM(D153,H153,L153,P153,T153)</f>
        <v>0</v>
      </c>
    </row>
    <row r="154" spans="1:25" ht="12.75" customHeight="1">
      <c r="A154" s="85" t="s">
        <v>123</v>
      </c>
      <c r="B154" s="20"/>
      <c r="C154" s="20"/>
      <c r="D154" s="48">
        <f>SUM(D$109,D$138,D$148)+SUM(D151:D153)</f>
        <v>0</v>
      </c>
      <c r="E154" s="60"/>
      <c r="F154" s="13"/>
      <c r="G154" s="13"/>
      <c r="H154" s="48">
        <f>SUM(H$109,H$138,H$148)+SUM(H151:H153)</f>
        <v>0</v>
      </c>
      <c r="I154" s="60"/>
      <c r="J154" s="13"/>
      <c r="K154" s="13"/>
      <c r="L154" s="48">
        <f>SUM(L$109,L$138,L$148)+SUM(L151:L153)</f>
        <v>0</v>
      </c>
      <c r="M154" s="60"/>
      <c r="N154" s="13"/>
      <c r="O154" s="13"/>
      <c r="P154" s="48">
        <f>SUM(P$109,P$138,P$148)+SUM(P151:P153)</f>
        <v>0</v>
      </c>
      <c r="Q154" s="60"/>
      <c r="R154" s="13"/>
      <c r="S154" s="13"/>
      <c r="T154" s="48">
        <f>SUM(T$109,T$138,T$148)+SUM(T151:T153)</f>
        <v>0</v>
      </c>
      <c r="U154" s="60"/>
      <c r="V154" s="27">
        <f t="shared" ref="V154:V155" si="54">SUM(D154,H154,L154,P154,T154)</f>
        <v>0</v>
      </c>
      <c r="W154" s="177"/>
      <c r="Y154" s="37"/>
    </row>
    <row r="155" spans="1:25" ht="12.75" customHeight="1">
      <c r="A155" s="13" t="s">
        <v>3</v>
      </c>
      <c r="B155" s="5" t="s">
        <v>4</v>
      </c>
      <c r="C155" s="6">
        <v>0.52500000000000002</v>
      </c>
      <c r="D155" s="48">
        <f>ROUND(IF('PI One'!$B$7="Yes",D150*C155,D154*C155),0)</f>
        <v>0</v>
      </c>
      <c r="E155" s="60"/>
      <c r="F155" s="5" t="s">
        <v>4</v>
      </c>
      <c r="G155" s="6">
        <v>0.52500000000000002</v>
      </c>
      <c r="H155" s="48">
        <f>ROUND(IF('PI One'!$B$7="Yes",H150*G155,H154*G155),0)</f>
        <v>0</v>
      </c>
      <c r="I155" s="60"/>
      <c r="J155" s="5" t="s">
        <v>4</v>
      </c>
      <c r="K155" s="6">
        <v>0.52500000000000002</v>
      </c>
      <c r="L155" s="48">
        <f>ROUND(IF('PI One'!$B$7="Yes",L150*K155,L154*K155),0)</f>
        <v>0</v>
      </c>
      <c r="M155" s="60"/>
      <c r="N155" s="5" t="s">
        <v>4</v>
      </c>
      <c r="O155" s="6">
        <v>0.52500000000000002</v>
      </c>
      <c r="P155" s="48">
        <f>ROUND(IF('PI One'!$B$7="Yes",P150*O155,P154*O155),0)</f>
        <v>0</v>
      </c>
      <c r="Q155" s="60"/>
      <c r="R155" s="5" t="s">
        <v>4</v>
      </c>
      <c r="S155" s="6">
        <v>0.52500000000000002</v>
      </c>
      <c r="T155" s="48">
        <f>ROUND(IF('PI One'!$B$7="Yes",T150*S155,T154*S155),0)</f>
        <v>0</v>
      </c>
      <c r="U155" s="60"/>
      <c r="V155" s="27">
        <f t="shared" si="54"/>
        <v>0</v>
      </c>
    </row>
    <row r="156" spans="1:25" ht="12.75" customHeight="1">
      <c r="A156" s="41" t="s">
        <v>5</v>
      </c>
      <c r="B156" s="41"/>
      <c r="C156" s="41"/>
      <c r="D156" s="53">
        <f>SUM(D150,D155)</f>
        <v>0</v>
      </c>
      <c r="E156" s="60"/>
      <c r="F156" s="41"/>
      <c r="G156" s="41"/>
      <c r="H156" s="53">
        <f>SUM(H150,H155)</f>
        <v>0</v>
      </c>
      <c r="I156" s="60"/>
      <c r="J156" s="41"/>
      <c r="K156" s="41"/>
      <c r="L156" s="53">
        <f>SUM(L150,L155)</f>
        <v>0</v>
      </c>
      <c r="M156" s="60"/>
      <c r="N156" s="41"/>
      <c r="O156" s="41"/>
      <c r="P156" s="53">
        <f>SUM(P150,P155)</f>
        <v>0</v>
      </c>
      <c r="Q156" s="60"/>
      <c r="R156" s="41"/>
      <c r="S156" s="41"/>
      <c r="T156" s="53">
        <f>SUM(T150,T155)</f>
        <v>0</v>
      </c>
      <c r="U156" s="60"/>
      <c r="V156" s="53">
        <f>SUM(D156,H156,L156,P156,T156)</f>
        <v>0</v>
      </c>
    </row>
    <row r="157" spans="1:25" ht="12.75" customHeight="1">
      <c r="A157" s="86" t="s">
        <v>138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62"/>
      <c r="N157" s="105"/>
      <c r="O157" s="105"/>
      <c r="P157" s="105"/>
      <c r="Q157" s="105"/>
      <c r="R157" s="105"/>
      <c r="S157" s="105"/>
      <c r="T157" s="106"/>
      <c r="U157" s="86"/>
      <c r="V157" s="86"/>
    </row>
    <row r="158" spans="1:25" ht="12.75" customHeight="1">
      <c r="A158" s="107" t="s">
        <v>128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6"/>
      <c r="U158" s="86"/>
      <c r="V158" s="182" t="s">
        <v>229</v>
      </c>
    </row>
  </sheetData>
  <phoneticPr fontId="5" type="noConversion"/>
  <dataValidations count="1">
    <dataValidation type="list" allowBlank="1" showInputMessage="1" showErrorMessage="1" sqref="B7" xr:uid="{B81DECE2-C720-48B5-BCB6-5CD7FD28ECA5}">
      <formula1>$X$1:$X$2</formula1>
    </dataValidation>
  </dataValidations>
  <hyperlinks>
    <hyperlink ref="D4" r:id="rId1" xr:uid="{00000000-0004-0000-0000-000000000000}"/>
    <hyperlink ref="A158" r:id="rId2" display="http://osp.unm.edu/pi-resources/participant-support.html" xr:uid="{AB03072A-EA27-4950-B73B-8965210B3A23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94" max="16383" man="1"/>
  </rowBreaks>
  <colBreaks count="1" manualBreakCount="1">
    <brk id="22" max="1048575" man="1"/>
  </col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AD51-8539-425A-9C6A-66C66DC5A3C5}">
  <dimension ref="A1:C7"/>
  <sheetViews>
    <sheetView workbookViewId="0">
      <selection activeCell="B3" sqref="B3"/>
    </sheetView>
  </sheetViews>
  <sheetFormatPr defaultRowHeight="15"/>
  <cols>
    <col min="1" max="1" width="42.28515625" customWidth="1"/>
    <col min="2" max="2" width="37.7109375" customWidth="1"/>
    <col min="3" max="3" width="35.7109375" customWidth="1"/>
  </cols>
  <sheetData>
    <row r="1" spans="1:3" ht="21">
      <c r="A1" s="87" t="s">
        <v>129</v>
      </c>
      <c r="B1" s="88">
        <v>0</v>
      </c>
      <c r="C1" s="89"/>
    </row>
    <row r="2" spans="1:3" ht="21.75" thickBot="1">
      <c r="A2" s="90" t="s">
        <v>130</v>
      </c>
      <c r="B2" s="91">
        <v>0</v>
      </c>
      <c r="C2" s="89"/>
    </row>
    <row r="3" spans="1:3" ht="21.75" thickBot="1">
      <c r="A3" s="92" t="s">
        <v>131</v>
      </c>
      <c r="B3" s="93" t="e">
        <f>B1/B2*100</f>
        <v>#DIV/0!</v>
      </c>
      <c r="C3" s="94"/>
    </row>
    <row r="4" spans="1:3" ht="21.75" thickBot="1">
      <c r="A4" s="95" t="s">
        <v>132</v>
      </c>
      <c r="B4" s="96" t="e">
        <f>B3/12</f>
        <v>#DIV/0!</v>
      </c>
      <c r="C4" s="89"/>
    </row>
    <row r="5" spans="1:3" ht="21.75" thickBot="1">
      <c r="A5" s="97" t="s">
        <v>133</v>
      </c>
      <c r="B5" s="98" t="e">
        <f>B4*0.12</f>
        <v>#DIV/0!</v>
      </c>
      <c r="C5" s="99" t="s">
        <v>134</v>
      </c>
    </row>
    <row r="6" spans="1:3" ht="21.75" thickBot="1">
      <c r="A6" s="100" t="s">
        <v>135</v>
      </c>
      <c r="B6" s="101" t="e">
        <f>B3/9</f>
        <v>#DIV/0!</v>
      </c>
      <c r="C6" s="89"/>
    </row>
    <row r="7" spans="1:3" ht="21.75" thickBot="1">
      <c r="A7" s="102" t="s">
        <v>136</v>
      </c>
      <c r="B7" s="103" t="e">
        <f>B6*0.09</f>
        <v>#DIV/0!</v>
      </c>
      <c r="C7" s="104" t="s">
        <v>137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EE9C-B24B-4555-B054-A8AC80059E38}">
  <sheetPr>
    <pageSetUpPr fitToPage="1"/>
  </sheetPr>
  <dimension ref="A1:S97"/>
  <sheetViews>
    <sheetView showGridLines="0" zoomScale="125" zoomScaleNormal="125" zoomScalePageLayoutView="125" workbookViewId="0">
      <selection sqref="A1:J2"/>
    </sheetView>
  </sheetViews>
  <sheetFormatPr defaultColWidth="9.140625" defaultRowHeight="11.25"/>
  <cols>
    <col min="1" max="1" width="15" style="108" customWidth="1"/>
    <col min="2" max="2" width="11.140625" style="108" customWidth="1"/>
    <col min="3" max="3" width="8.42578125" style="110" customWidth="1"/>
    <col min="4" max="6" width="9" style="108" customWidth="1"/>
    <col min="7" max="7" width="9.85546875" style="108" customWidth="1"/>
    <col min="8" max="9" width="11.42578125" style="108" customWidth="1"/>
    <col min="10" max="10" width="10.85546875" style="109" customWidth="1"/>
    <col min="11" max="11" width="20.42578125" style="108" customWidth="1"/>
    <col min="12" max="16384" width="9.140625" style="108"/>
  </cols>
  <sheetData>
    <row r="1" spans="1:19">
      <c r="A1" s="213" t="s">
        <v>198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9" ht="12" thickBot="1">
      <c r="A2" s="216"/>
      <c r="B2" s="217"/>
      <c r="C2" s="217"/>
      <c r="D2" s="217"/>
      <c r="E2" s="217"/>
      <c r="F2" s="217"/>
      <c r="G2" s="217"/>
      <c r="H2" s="217"/>
      <c r="I2" s="217"/>
      <c r="J2" s="218"/>
    </row>
    <row r="3" spans="1:19" ht="12" thickBot="1">
      <c r="A3" s="166" t="s">
        <v>197</v>
      </c>
      <c r="B3" s="228" t="s">
        <v>196</v>
      </c>
      <c r="C3" s="229"/>
      <c r="D3" s="225" t="s">
        <v>195</v>
      </c>
      <c r="E3" s="226"/>
      <c r="F3" s="227"/>
      <c r="G3" s="228" t="s">
        <v>194</v>
      </c>
      <c r="H3" s="229"/>
      <c r="I3" s="228"/>
      <c r="J3" s="229"/>
    </row>
    <row r="4" spans="1:19" ht="17.100000000000001" customHeight="1" thickBot="1">
      <c r="A4" s="186"/>
      <c r="B4" s="230">
        <f>+'PI One'!B3</f>
        <v>0</v>
      </c>
      <c r="C4" s="231"/>
      <c r="D4" s="230">
        <f>+'PI One'!B5</f>
        <v>0</v>
      </c>
      <c r="E4" s="232"/>
      <c r="F4" s="231"/>
      <c r="G4" s="230">
        <f>+'PI One'!B1</f>
        <v>0</v>
      </c>
      <c r="H4" s="231"/>
      <c r="I4" s="236"/>
      <c r="J4" s="237"/>
    </row>
    <row r="5" spans="1:19">
      <c r="A5" s="233" t="s">
        <v>193</v>
      </c>
      <c r="B5" s="234"/>
      <c r="C5" s="234"/>
      <c r="D5" s="235"/>
      <c r="E5" s="219" t="s">
        <v>192</v>
      </c>
      <c r="F5" s="220"/>
      <c r="G5" s="221"/>
      <c r="H5" s="222" t="s">
        <v>191</v>
      </c>
      <c r="I5" s="223"/>
      <c r="J5" s="224"/>
    </row>
    <row r="6" spans="1:19" ht="17.100000000000001" customHeight="1" thickBot="1">
      <c r="A6" s="202">
        <f>+'PI One'!B2</f>
        <v>0</v>
      </c>
      <c r="B6" s="203"/>
      <c r="C6" s="203"/>
      <c r="D6" s="204"/>
      <c r="E6" s="187">
        <f>+'PI One'!B8</f>
        <v>0</v>
      </c>
      <c r="F6" s="188"/>
      <c r="G6" s="189"/>
      <c r="H6" s="187">
        <f>+'PI One'!B6</f>
        <v>0</v>
      </c>
      <c r="I6" s="188"/>
      <c r="J6" s="189"/>
    </row>
    <row r="7" spans="1:19" s="163" customFormat="1" ht="12" customHeight="1">
      <c r="A7" s="198" t="s">
        <v>190</v>
      </c>
      <c r="B7" s="199"/>
      <c r="C7" s="194" t="s">
        <v>189</v>
      </c>
      <c r="D7" s="164" t="s">
        <v>188</v>
      </c>
      <c r="E7" s="165" t="s">
        <v>187</v>
      </c>
      <c r="F7" s="164" t="s">
        <v>186</v>
      </c>
      <c r="G7" s="164" t="s">
        <v>185</v>
      </c>
      <c r="H7" s="164" t="s">
        <v>184</v>
      </c>
      <c r="I7" s="164" t="s">
        <v>183</v>
      </c>
      <c r="J7" s="192" t="s">
        <v>182</v>
      </c>
    </row>
    <row r="8" spans="1:19" ht="12" thickBot="1">
      <c r="A8" s="200"/>
      <c r="B8" s="201"/>
      <c r="C8" s="195"/>
      <c r="D8" s="162"/>
      <c r="E8" s="162"/>
      <c r="F8" s="162"/>
      <c r="G8" s="162"/>
      <c r="H8" s="162"/>
      <c r="I8" s="162"/>
      <c r="J8" s="193"/>
    </row>
    <row r="9" spans="1:19" s="133" customFormat="1" ht="11.85" customHeight="1">
      <c r="A9" s="196" t="s">
        <v>181</v>
      </c>
      <c r="B9" s="197"/>
      <c r="C9" s="161" t="s">
        <v>180</v>
      </c>
      <c r="D9" s="160">
        <f>+'PI One'!D36+'PI One'!D49</f>
        <v>0</v>
      </c>
      <c r="E9" s="160">
        <f>+'PI One'!H36+'PI One'!H49</f>
        <v>0</v>
      </c>
      <c r="F9" s="160">
        <f>+'PI One'!L36+'PI One'!L49</f>
        <v>0</v>
      </c>
      <c r="G9" s="160">
        <f>+'PI One'!P36+'PI One'!P49</f>
        <v>0</v>
      </c>
      <c r="H9" s="160">
        <f>+'PI One'!T36+'PI One'!T49</f>
        <v>0</v>
      </c>
      <c r="I9" s="160"/>
      <c r="J9" s="159">
        <f t="shared" ref="J9:J17" si="0">SUM(D9:I9)</f>
        <v>0</v>
      </c>
    </row>
    <row r="10" spans="1:19" s="133" customFormat="1" ht="12.6" customHeight="1">
      <c r="A10" s="209" t="s">
        <v>179</v>
      </c>
      <c r="B10" s="210"/>
      <c r="C10" s="157" t="s">
        <v>178</v>
      </c>
      <c r="D10" s="156">
        <f>+'PI One'!D29</f>
        <v>0</v>
      </c>
      <c r="E10" s="156">
        <f>+'PI One'!H29</f>
        <v>0</v>
      </c>
      <c r="F10" s="156">
        <f>+'PI One'!L29</f>
        <v>0</v>
      </c>
      <c r="G10" s="156">
        <f>+'PI One'!P29</f>
        <v>0</v>
      </c>
      <c r="H10" s="156">
        <f>+'PI One'!T29</f>
        <v>0</v>
      </c>
      <c r="I10" s="156"/>
      <c r="J10" s="155">
        <f t="shared" si="0"/>
        <v>0</v>
      </c>
    </row>
    <row r="11" spans="1:19" s="133" customFormat="1" ht="12.6" customHeight="1">
      <c r="A11" s="209" t="s">
        <v>216</v>
      </c>
      <c r="B11" s="210"/>
      <c r="C11" s="157" t="s">
        <v>223</v>
      </c>
      <c r="D11" s="156">
        <f>+'PI One'!D51</f>
        <v>0</v>
      </c>
      <c r="E11" s="156">
        <f>+'PI One'!H51</f>
        <v>0</v>
      </c>
      <c r="F11" s="156">
        <f>+'PI One'!L51</f>
        <v>0</v>
      </c>
      <c r="G11" s="156">
        <f>+'PI One'!P51</f>
        <v>0</v>
      </c>
      <c r="H11" s="156">
        <f>+'PI One'!T51</f>
        <v>0</v>
      </c>
      <c r="I11" s="156"/>
      <c r="J11" s="155"/>
    </row>
    <row r="12" spans="1:19" s="133" customFormat="1" ht="10.35" customHeight="1">
      <c r="A12" s="205" t="s">
        <v>199</v>
      </c>
      <c r="B12" s="206"/>
      <c r="C12" s="157" t="s">
        <v>177</v>
      </c>
      <c r="D12" s="156">
        <f>+'PI One'!D66</f>
        <v>0</v>
      </c>
      <c r="E12" s="156">
        <f>+'PI One'!H66</f>
        <v>0</v>
      </c>
      <c r="F12" s="156">
        <f>+'PI One'!L66</f>
        <v>0</v>
      </c>
      <c r="G12" s="156">
        <f>+'PI One'!P66</f>
        <v>0</v>
      </c>
      <c r="H12" s="156">
        <f>+'PI One'!T66</f>
        <v>0</v>
      </c>
      <c r="I12" s="156"/>
      <c r="J12" s="155">
        <f t="shared" si="0"/>
        <v>0</v>
      </c>
    </row>
    <row r="13" spans="1:19" s="133" customFormat="1" ht="12.6" customHeight="1">
      <c r="A13" s="205" t="s">
        <v>176</v>
      </c>
      <c r="B13" s="206"/>
      <c r="C13" s="157" t="s">
        <v>175</v>
      </c>
      <c r="D13" s="156">
        <f>+'PI One'!D84</f>
        <v>0</v>
      </c>
      <c r="E13" s="156">
        <f>+'PI One'!H84</f>
        <v>0</v>
      </c>
      <c r="F13" s="156">
        <f>+'PI One'!L84</f>
        <v>0</v>
      </c>
      <c r="G13" s="156">
        <f>+'PI One'!P84</f>
        <v>0</v>
      </c>
      <c r="H13" s="156">
        <f>+'PI One'!T84</f>
        <v>0</v>
      </c>
      <c r="I13" s="156"/>
      <c r="J13" s="155">
        <f t="shared" si="0"/>
        <v>0</v>
      </c>
    </row>
    <row r="14" spans="1:19" ht="11.85" customHeight="1">
      <c r="A14" s="211" t="s">
        <v>174</v>
      </c>
      <c r="B14" s="212"/>
      <c r="C14" s="142" t="s">
        <v>173</v>
      </c>
      <c r="D14" s="141">
        <f>+'PI One'!D112</f>
        <v>0</v>
      </c>
      <c r="E14" s="141">
        <f>+'PI One'!H112</f>
        <v>0</v>
      </c>
      <c r="F14" s="141">
        <f>+'PI One'!L112</f>
        <v>0</v>
      </c>
      <c r="G14" s="141">
        <f>+'PI One'!P112</f>
        <v>0</v>
      </c>
      <c r="H14" s="141">
        <f>+'PI One'!T112</f>
        <v>0</v>
      </c>
      <c r="I14" s="141"/>
      <c r="J14" s="140">
        <f t="shared" si="0"/>
        <v>0</v>
      </c>
      <c r="N14" s="158"/>
      <c r="O14" s="158"/>
      <c r="P14" s="158"/>
      <c r="Q14" s="158"/>
      <c r="R14" s="158"/>
      <c r="S14" s="158"/>
    </row>
    <row r="15" spans="1:19" s="133" customFormat="1" ht="11.85" customHeight="1">
      <c r="A15" s="205" t="s">
        <v>172</v>
      </c>
      <c r="B15" s="206"/>
      <c r="C15" s="157" t="s">
        <v>171</v>
      </c>
      <c r="D15" s="156">
        <f>+'PI One'!D79</f>
        <v>0</v>
      </c>
      <c r="E15" s="156">
        <f>+'PI One'!H79</f>
        <v>0</v>
      </c>
      <c r="F15" s="156">
        <f>+'PI One'!L79</f>
        <v>0</v>
      </c>
      <c r="G15" s="156">
        <f>+'PI One'!P79</f>
        <v>0</v>
      </c>
      <c r="H15" s="156">
        <f>+'PI One'!T79</f>
        <v>0</v>
      </c>
      <c r="I15" s="156"/>
      <c r="J15" s="155">
        <f t="shared" si="0"/>
        <v>0</v>
      </c>
    </row>
    <row r="16" spans="1:19" s="133" customFormat="1" ht="11.85" customHeight="1">
      <c r="A16" s="205" t="s">
        <v>200</v>
      </c>
      <c r="B16" s="206"/>
      <c r="C16" s="157" t="s">
        <v>170</v>
      </c>
      <c r="D16" s="156">
        <f>+'PI One'!D89+'PI One'!D94</f>
        <v>0</v>
      </c>
      <c r="E16" s="156">
        <f>+'PI One'!H89+'PI One'!H94</f>
        <v>0</v>
      </c>
      <c r="F16" s="156">
        <f>+'PI One'!L89+'PI One'!L94</f>
        <v>0</v>
      </c>
      <c r="G16" s="156">
        <f>+'PI One'!P89+'PI One'!P94</f>
        <v>0</v>
      </c>
      <c r="H16" s="156">
        <f>+'PI One'!T89+'PI One'!T94</f>
        <v>0</v>
      </c>
      <c r="I16" s="156"/>
      <c r="J16" s="155">
        <f t="shared" si="0"/>
        <v>0</v>
      </c>
    </row>
    <row r="17" spans="1:10" ht="12.95" customHeight="1" thickBot="1">
      <c r="A17" s="205" t="s">
        <v>115</v>
      </c>
      <c r="B17" s="206"/>
      <c r="C17" s="157" t="s">
        <v>169</v>
      </c>
      <c r="D17" s="156">
        <f>+'PI One'!D108</f>
        <v>0</v>
      </c>
      <c r="E17" s="156">
        <f>+'PI One'!H108</f>
        <v>0</v>
      </c>
      <c r="F17" s="156">
        <f>+'PI One'!L108</f>
        <v>0</v>
      </c>
      <c r="G17" s="156">
        <f>+'PI One'!P108</f>
        <v>0</v>
      </c>
      <c r="H17" s="156">
        <f>+'PI One'!T108</f>
        <v>0</v>
      </c>
      <c r="I17" s="156"/>
      <c r="J17" s="155">
        <f t="shared" si="0"/>
        <v>0</v>
      </c>
    </row>
    <row r="18" spans="1:10" s="133" customFormat="1" ht="12.6" customHeight="1">
      <c r="A18" s="246" t="s">
        <v>168</v>
      </c>
      <c r="B18" s="247"/>
      <c r="C18" s="154"/>
      <c r="D18" s="153">
        <f>SUM(D9+D10+D11+D12+D13+D14+D16+D15)</f>
        <v>0</v>
      </c>
      <c r="E18" s="153">
        <f t="shared" ref="E18:I18" si="1">SUM(E9+E10+E11+E12+E13+E14+E16+E15)</f>
        <v>0</v>
      </c>
      <c r="F18" s="153">
        <f t="shared" si="1"/>
        <v>0</v>
      </c>
      <c r="G18" s="153">
        <f t="shared" si="1"/>
        <v>0</v>
      </c>
      <c r="H18" s="153">
        <f t="shared" si="1"/>
        <v>0</v>
      </c>
      <c r="I18" s="153">
        <f t="shared" si="1"/>
        <v>0</v>
      </c>
      <c r="J18" s="150">
        <f t="shared" ref="J18" si="2">SUM(J9+J10+J12+J13+J14+J16+J15)</f>
        <v>0</v>
      </c>
    </row>
    <row r="19" spans="1:10" ht="12.6" customHeight="1">
      <c r="A19" s="244" t="s">
        <v>167</v>
      </c>
      <c r="B19" s="245"/>
      <c r="C19" s="152"/>
      <c r="D19" s="151">
        <f t="shared" ref="D19:I19" si="3">SUM(D17)</f>
        <v>0</v>
      </c>
      <c r="E19" s="151">
        <f t="shared" si="3"/>
        <v>0</v>
      </c>
      <c r="F19" s="151">
        <f t="shared" si="3"/>
        <v>0</v>
      </c>
      <c r="G19" s="151">
        <f t="shared" si="3"/>
        <v>0</v>
      </c>
      <c r="H19" s="151">
        <f t="shared" si="3"/>
        <v>0</v>
      </c>
      <c r="I19" s="151">
        <f t="shared" si="3"/>
        <v>0</v>
      </c>
      <c r="J19" s="150">
        <f t="shared" ref="J19:J43" si="4">SUM(D19:I19)</f>
        <v>0</v>
      </c>
    </row>
    <row r="20" spans="1:10" ht="11.85" customHeight="1" thickBot="1">
      <c r="A20" s="258" t="s">
        <v>166</v>
      </c>
      <c r="B20" s="259"/>
      <c r="C20" s="149"/>
      <c r="D20" s="148">
        <f t="shared" ref="D20:I20" si="5">SUM(D18:D19)</f>
        <v>0</v>
      </c>
      <c r="E20" s="148">
        <f t="shared" si="5"/>
        <v>0</v>
      </c>
      <c r="F20" s="148">
        <f t="shared" si="5"/>
        <v>0</v>
      </c>
      <c r="G20" s="148">
        <f t="shared" si="5"/>
        <v>0</v>
      </c>
      <c r="H20" s="148">
        <f t="shared" si="5"/>
        <v>0</v>
      </c>
      <c r="I20" s="148">
        <f t="shared" si="5"/>
        <v>0</v>
      </c>
      <c r="J20" s="147">
        <f t="shared" si="4"/>
        <v>0</v>
      </c>
    </row>
    <row r="21" spans="1:10" s="133" customFormat="1" ht="11.1" customHeight="1">
      <c r="A21" s="260" t="s">
        <v>165</v>
      </c>
      <c r="B21" s="261"/>
      <c r="C21" s="146" t="s">
        <v>164</v>
      </c>
      <c r="D21" s="145">
        <f>+'PI One'!D143</f>
        <v>0</v>
      </c>
      <c r="E21" s="145">
        <f>+'PI One'!H143</f>
        <v>0</v>
      </c>
      <c r="F21" s="145">
        <f>+'PI One'!L143</f>
        <v>0</v>
      </c>
      <c r="G21" s="145">
        <f>+'PI One'!P143</f>
        <v>0</v>
      </c>
      <c r="H21" s="145">
        <f>+'PI One'!T143</f>
        <v>0</v>
      </c>
      <c r="I21" s="145"/>
      <c r="J21" s="144">
        <f t="shared" si="4"/>
        <v>0</v>
      </c>
    </row>
    <row r="22" spans="1:10" s="133" customFormat="1" ht="11.1" customHeight="1">
      <c r="A22" s="190" t="s">
        <v>203</v>
      </c>
      <c r="B22" s="191"/>
      <c r="C22" s="146" t="s">
        <v>205</v>
      </c>
      <c r="D22" s="145">
        <f>+'PI One'!D136</f>
        <v>0</v>
      </c>
      <c r="E22" s="145">
        <f>+'PI One'!H136</f>
        <v>0</v>
      </c>
      <c r="F22" s="145">
        <f>+'PI One'!L136</f>
        <v>0</v>
      </c>
      <c r="G22" s="145">
        <f>+'PI One'!P136</f>
        <v>0</v>
      </c>
      <c r="H22" s="145">
        <f>+'PI One'!T136</f>
        <v>0</v>
      </c>
      <c r="I22" s="145"/>
      <c r="J22" s="144">
        <f t="shared" si="4"/>
        <v>0</v>
      </c>
    </row>
    <row r="23" spans="1:10" s="133" customFormat="1" ht="11.1" customHeight="1">
      <c r="A23" s="190" t="s">
        <v>204</v>
      </c>
      <c r="B23" s="191"/>
      <c r="C23" s="146" t="s">
        <v>206</v>
      </c>
      <c r="D23" s="145">
        <f>+'PI One'!D137</f>
        <v>0</v>
      </c>
      <c r="E23" s="145">
        <f>+'PI One'!H137</f>
        <v>0</v>
      </c>
      <c r="F23" s="145">
        <f>+'PI One'!L137</f>
        <v>0</v>
      </c>
      <c r="G23" s="145">
        <f>+'PI One'!P137</f>
        <v>0</v>
      </c>
      <c r="H23" s="145">
        <f>+'PI One'!T137</f>
        <v>0</v>
      </c>
      <c r="I23" s="145"/>
      <c r="J23" s="144">
        <f t="shared" si="4"/>
        <v>0</v>
      </c>
    </row>
    <row r="24" spans="1:10" ht="11.1" customHeight="1">
      <c r="A24" s="207" t="s">
        <v>140</v>
      </c>
      <c r="B24" s="208"/>
      <c r="C24" s="142" t="s">
        <v>163</v>
      </c>
      <c r="D24" s="141">
        <f>+'PI One'!D126</f>
        <v>0</v>
      </c>
      <c r="E24" s="141">
        <f>+'PI One'!H126</f>
        <v>0</v>
      </c>
      <c r="F24" s="141">
        <f>+'PI One'!L126</f>
        <v>0</v>
      </c>
      <c r="G24" s="141">
        <f>+'PI One'!P126</f>
        <v>0</v>
      </c>
      <c r="H24" s="141">
        <f>+'PI One'!T126</f>
        <v>0</v>
      </c>
      <c r="I24" s="141"/>
      <c r="J24" s="140">
        <f t="shared" si="4"/>
        <v>0</v>
      </c>
    </row>
    <row r="25" spans="1:10" ht="11.1" customHeight="1">
      <c r="A25" s="190" t="s">
        <v>160</v>
      </c>
      <c r="B25" s="191"/>
      <c r="C25" s="139" t="s">
        <v>159</v>
      </c>
      <c r="D25" s="138">
        <f>+'PI One'!D142</f>
        <v>0</v>
      </c>
      <c r="E25" s="138">
        <f>+'PI One'!H142</f>
        <v>0</v>
      </c>
      <c r="F25" s="138">
        <f>+'PI One'!L142</f>
        <v>0</v>
      </c>
      <c r="G25" s="138">
        <f>+'PI One'!P142</f>
        <v>0</v>
      </c>
      <c r="H25" s="138">
        <f>+'PI One'!T142</f>
        <v>0</v>
      </c>
      <c r="I25" s="138"/>
      <c r="J25" s="137">
        <f t="shared" si="4"/>
        <v>0</v>
      </c>
    </row>
    <row r="26" spans="1:10" s="143" customFormat="1" ht="11.1" customHeight="1">
      <c r="A26" s="252" t="s">
        <v>162</v>
      </c>
      <c r="B26" s="253"/>
      <c r="C26" s="142" t="s">
        <v>161</v>
      </c>
      <c r="D26" s="141">
        <f>+'PI One'!D133</f>
        <v>0</v>
      </c>
      <c r="E26" s="141">
        <f>+'PI One'!H133</f>
        <v>0</v>
      </c>
      <c r="F26" s="141">
        <f>+'PI One'!L133</f>
        <v>0</v>
      </c>
      <c r="G26" s="141">
        <f>+'PI One'!P133</f>
        <v>0</v>
      </c>
      <c r="H26" s="141">
        <f>+'PI One'!T133</f>
        <v>0</v>
      </c>
      <c r="I26" s="141"/>
      <c r="J26" s="140">
        <f t="shared" si="4"/>
        <v>0</v>
      </c>
    </row>
    <row r="27" spans="1:10" s="143" customFormat="1" ht="11.1" customHeight="1">
      <c r="A27" s="190" t="s">
        <v>54</v>
      </c>
      <c r="B27" s="191"/>
      <c r="C27" s="139" t="s">
        <v>208</v>
      </c>
      <c r="D27" s="138">
        <f>+'PI One'!D147</f>
        <v>0</v>
      </c>
      <c r="E27" s="138">
        <f>+'PI One'!H147</f>
        <v>0</v>
      </c>
      <c r="F27" s="138">
        <f>+'PI One'!L147</f>
        <v>0</v>
      </c>
      <c r="G27" s="138">
        <f>+'PI One'!P147</f>
        <v>0</v>
      </c>
      <c r="H27" s="138">
        <f>+'PI One'!T147</f>
        <v>0</v>
      </c>
      <c r="I27" s="138"/>
      <c r="J27" s="137">
        <f t="shared" si="4"/>
        <v>0</v>
      </c>
    </row>
    <row r="28" spans="1:10" s="133" customFormat="1" ht="11.1" customHeight="1">
      <c r="A28" s="190" t="s">
        <v>207</v>
      </c>
      <c r="B28" s="191"/>
      <c r="C28" s="139" t="s">
        <v>158</v>
      </c>
      <c r="D28" s="138">
        <f>+'PI One'!D146</f>
        <v>0</v>
      </c>
      <c r="E28" s="138">
        <f>+'PI One'!H146</f>
        <v>0</v>
      </c>
      <c r="F28" s="138">
        <f>+'PI One'!L146</f>
        <v>0</v>
      </c>
      <c r="G28" s="138">
        <f>+'PI One'!P146</f>
        <v>0</v>
      </c>
      <c r="H28" s="138">
        <f>+'PI One'!T146</f>
        <v>0</v>
      </c>
      <c r="I28" s="138"/>
      <c r="J28" s="137">
        <f t="shared" si="4"/>
        <v>0</v>
      </c>
    </row>
    <row r="29" spans="1:10" s="133" customFormat="1" ht="11.1" customHeight="1">
      <c r="A29" s="190" t="s">
        <v>55</v>
      </c>
      <c r="B29" s="191"/>
      <c r="C29" s="139" t="s">
        <v>157</v>
      </c>
      <c r="D29" s="138">
        <f>+'PI One'!D144</f>
        <v>0</v>
      </c>
      <c r="E29" s="138">
        <f>+'PI One'!H144</f>
        <v>0</v>
      </c>
      <c r="F29" s="138">
        <f>+'PI One'!L144</f>
        <v>0</v>
      </c>
      <c r="G29" s="138">
        <f>+'PI One'!P144</f>
        <v>0</v>
      </c>
      <c r="H29" s="138">
        <f>+'PI One'!T144</f>
        <v>0</v>
      </c>
      <c r="I29" s="138"/>
      <c r="J29" s="137">
        <f t="shared" si="4"/>
        <v>0</v>
      </c>
    </row>
    <row r="30" spans="1:10" s="133" customFormat="1" ht="11.1" customHeight="1">
      <c r="A30" s="190" t="s">
        <v>0</v>
      </c>
      <c r="B30" s="191"/>
      <c r="C30" s="139" t="s">
        <v>156</v>
      </c>
      <c r="D30" s="138">
        <f>+'PI One'!D145</f>
        <v>0</v>
      </c>
      <c r="E30" s="138">
        <f>+'PI One'!H145</f>
        <v>0</v>
      </c>
      <c r="F30" s="138">
        <f>+'PI One'!L145</f>
        <v>0</v>
      </c>
      <c r="G30" s="138">
        <f>+'PI One'!P145</f>
        <v>0</v>
      </c>
      <c r="H30" s="138">
        <f>+'PI One'!T145</f>
        <v>0</v>
      </c>
      <c r="I30" s="138"/>
      <c r="J30" s="137">
        <f t="shared" si="4"/>
        <v>0</v>
      </c>
    </row>
    <row r="31" spans="1:10" ht="11.1" customHeight="1">
      <c r="A31" s="242" t="s">
        <v>155</v>
      </c>
      <c r="B31" s="243"/>
      <c r="C31" s="142" t="s">
        <v>154</v>
      </c>
      <c r="D31" s="141">
        <f>+'PI One'!D140</f>
        <v>0</v>
      </c>
      <c r="E31" s="141">
        <f>+'PI One'!H140</f>
        <v>0</v>
      </c>
      <c r="F31" s="141">
        <f>+'PI One'!L140</f>
        <v>0</v>
      </c>
      <c r="G31" s="141">
        <f>+'PI One'!P140</f>
        <v>0</v>
      </c>
      <c r="H31" s="141">
        <f>+'PI One'!T140</f>
        <v>0</v>
      </c>
      <c r="I31" s="141"/>
      <c r="J31" s="140">
        <f t="shared" si="4"/>
        <v>0</v>
      </c>
    </row>
    <row r="32" spans="1:10" ht="11.1" customHeight="1">
      <c r="A32" s="250" t="str">
        <f>+'PI One'!A117</f>
        <v>Subaward*</v>
      </c>
      <c r="B32" s="251"/>
      <c r="C32" s="262" t="s">
        <v>153</v>
      </c>
      <c r="D32" s="141">
        <f>+'PI One'!D117</f>
        <v>0</v>
      </c>
      <c r="E32" s="141">
        <f>+'PI One'!H117</f>
        <v>0</v>
      </c>
      <c r="F32" s="141">
        <f>+'PI One'!L117</f>
        <v>0</v>
      </c>
      <c r="G32" s="141">
        <f>+'PI One'!P117</f>
        <v>0</v>
      </c>
      <c r="H32" s="141">
        <f>+'PI One'!T117</f>
        <v>0</v>
      </c>
      <c r="I32" s="141"/>
      <c r="J32" s="140">
        <f t="shared" si="4"/>
        <v>0</v>
      </c>
    </row>
    <row r="33" spans="1:10" ht="11.1" customHeight="1">
      <c r="A33" s="250" t="str">
        <f>+'PI One'!A118</f>
        <v>Subaward*</v>
      </c>
      <c r="B33" s="251"/>
      <c r="C33" s="262"/>
      <c r="D33" s="141">
        <f>+'PI One'!D118</f>
        <v>0</v>
      </c>
      <c r="E33" s="141">
        <f>+'PI One'!H118</f>
        <v>0</v>
      </c>
      <c r="F33" s="141">
        <f>+'PI One'!L118</f>
        <v>0</v>
      </c>
      <c r="G33" s="141">
        <f>+'PI One'!P118</f>
        <v>0</v>
      </c>
      <c r="H33" s="141">
        <f>+'PI One'!T118</f>
        <v>0</v>
      </c>
      <c r="I33" s="141"/>
      <c r="J33" s="140">
        <f t="shared" si="4"/>
        <v>0</v>
      </c>
    </row>
    <row r="34" spans="1:10" ht="11.1" customHeight="1">
      <c r="A34" s="250" t="str">
        <f>+'PI One'!A119</f>
        <v>Subaward*</v>
      </c>
      <c r="B34" s="251"/>
      <c r="C34" s="262"/>
      <c r="D34" s="141">
        <f>+'PI One'!D119</f>
        <v>0</v>
      </c>
      <c r="E34" s="141">
        <f>+'PI One'!H119</f>
        <v>0</v>
      </c>
      <c r="F34" s="141">
        <f>+'PI One'!L119</f>
        <v>0</v>
      </c>
      <c r="G34" s="141">
        <f>+'PI One'!P119</f>
        <v>0</v>
      </c>
      <c r="H34" s="141">
        <f>+'PI One'!T119</f>
        <v>0</v>
      </c>
      <c r="I34" s="141"/>
      <c r="J34" s="140">
        <f t="shared" si="4"/>
        <v>0</v>
      </c>
    </row>
    <row r="35" spans="1:10" ht="11.1" customHeight="1">
      <c r="A35" s="248" t="s">
        <v>152</v>
      </c>
      <c r="B35" s="249"/>
      <c r="C35" s="142" t="s">
        <v>151</v>
      </c>
      <c r="D35" s="141">
        <f>+'PI One'!D114</f>
        <v>0</v>
      </c>
      <c r="E35" s="141">
        <f>+'PI One'!H114</f>
        <v>0</v>
      </c>
      <c r="F35" s="141">
        <f>+'PI One'!L114</f>
        <v>0</v>
      </c>
      <c r="G35" s="141">
        <f>+'PI One'!P114</f>
        <v>0</v>
      </c>
      <c r="H35" s="141">
        <f>+'PI One'!T114</f>
        <v>0</v>
      </c>
      <c r="I35" s="141"/>
      <c r="J35" s="140">
        <f t="shared" si="4"/>
        <v>0</v>
      </c>
    </row>
    <row r="36" spans="1:10" ht="11.1" customHeight="1">
      <c r="A36" s="256"/>
      <c r="B36" s="257"/>
      <c r="C36" s="139"/>
      <c r="D36" s="138"/>
      <c r="E36" s="138"/>
      <c r="F36" s="138"/>
      <c r="G36" s="138"/>
      <c r="H36" s="138"/>
      <c r="I36" s="138"/>
      <c r="J36" s="137">
        <f t="shared" si="4"/>
        <v>0</v>
      </c>
    </row>
    <row r="37" spans="1:10" ht="11.1" customHeight="1">
      <c r="A37" s="256"/>
      <c r="B37" s="257"/>
      <c r="C37" s="139"/>
      <c r="D37" s="138"/>
      <c r="E37" s="138"/>
      <c r="F37" s="138"/>
      <c r="G37" s="138"/>
      <c r="H37" s="138"/>
      <c r="I37" s="138"/>
      <c r="J37" s="137">
        <f t="shared" si="4"/>
        <v>0</v>
      </c>
    </row>
    <row r="38" spans="1:10" ht="11.1" customHeight="1">
      <c r="A38" s="256"/>
      <c r="B38" s="257"/>
      <c r="C38" s="139"/>
      <c r="D38" s="138"/>
      <c r="E38" s="138"/>
      <c r="F38" s="138"/>
      <c r="G38" s="138"/>
      <c r="H38" s="138"/>
      <c r="I38" s="138"/>
      <c r="J38" s="137">
        <f t="shared" si="4"/>
        <v>0</v>
      </c>
    </row>
    <row r="39" spans="1:10" ht="11.1" customHeight="1">
      <c r="A39" s="256"/>
      <c r="B39" s="257"/>
      <c r="C39" s="139"/>
      <c r="D39" s="138"/>
      <c r="E39" s="138"/>
      <c r="F39" s="138"/>
      <c r="G39" s="138"/>
      <c r="H39" s="138"/>
      <c r="I39" s="138"/>
      <c r="J39" s="137">
        <f t="shared" si="4"/>
        <v>0</v>
      </c>
    </row>
    <row r="40" spans="1:10" ht="11.1" customHeight="1">
      <c r="A40" s="256"/>
      <c r="B40" s="257"/>
      <c r="C40" s="139"/>
      <c r="D40" s="138"/>
      <c r="E40" s="138"/>
      <c r="F40" s="138"/>
      <c r="G40" s="138"/>
      <c r="H40" s="138"/>
      <c r="I40" s="138"/>
      <c r="J40" s="137">
        <f t="shared" si="4"/>
        <v>0</v>
      </c>
    </row>
    <row r="41" spans="1:10" ht="11.1" customHeight="1">
      <c r="A41" s="256"/>
      <c r="B41" s="257"/>
      <c r="C41" s="139"/>
      <c r="D41" s="138"/>
      <c r="E41" s="138"/>
      <c r="F41" s="138"/>
      <c r="G41" s="138"/>
      <c r="H41" s="138"/>
      <c r="I41" s="138"/>
      <c r="J41" s="137">
        <f t="shared" si="4"/>
        <v>0</v>
      </c>
    </row>
    <row r="42" spans="1:10" ht="11.1" customHeight="1">
      <c r="A42" s="256"/>
      <c r="B42" s="257"/>
      <c r="C42" s="139"/>
      <c r="D42" s="138"/>
      <c r="E42" s="138"/>
      <c r="F42" s="138"/>
      <c r="G42" s="138"/>
      <c r="H42" s="138"/>
      <c r="I42" s="138"/>
      <c r="J42" s="137">
        <f t="shared" si="4"/>
        <v>0</v>
      </c>
    </row>
    <row r="43" spans="1:10" s="133" customFormat="1" ht="11.1" customHeight="1" thickBot="1">
      <c r="A43" s="265"/>
      <c r="B43" s="266"/>
      <c r="C43" s="136"/>
      <c r="D43" s="135"/>
      <c r="E43" s="135"/>
      <c r="F43" s="135"/>
      <c r="G43" s="135"/>
      <c r="H43" s="135"/>
      <c r="I43" s="135"/>
      <c r="J43" s="134">
        <f t="shared" si="4"/>
        <v>0</v>
      </c>
    </row>
    <row r="44" spans="1:10">
      <c r="A44" s="240" t="s">
        <v>150</v>
      </c>
      <c r="B44" s="241"/>
      <c r="C44" s="132"/>
      <c r="D44" s="131">
        <f t="shared" ref="D44:I44" si="6">SUM(D20:D43)</f>
        <v>0</v>
      </c>
      <c r="E44" s="131">
        <f t="shared" si="6"/>
        <v>0</v>
      </c>
      <c r="F44" s="131">
        <f t="shared" si="6"/>
        <v>0</v>
      </c>
      <c r="G44" s="131">
        <f t="shared" si="6"/>
        <v>0</v>
      </c>
      <c r="H44" s="131">
        <f t="shared" si="6"/>
        <v>0</v>
      </c>
      <c r="I44" s="131">
        <f t="shared" si="6"/>
        <v>0</v>
      </c>
      <c r="J44" s="130">
        <f>ROUND(SUM(D44:I44),0)</f>
        <v>0</v>
      </c>
    </row>
    <row r="45" spans="1:10">
      <c r="A45" s="254" t="s">
        <v>149</v>
      </c>
      <c r="B45" s="255"/>
      <c r="C45" s="127"/>
      <c r="D45" s="126">
        <f>+D44-D14-D24-D26-SUM(D31:D35)+SUM('PI One'!D151:D153)</f>
        <v>0</v>
      </c>
      <c r="E45" s="126">
        <f>+E44-E14-E24-E26-SUM(E31:E35)+SUM('PI One'!H151:H153)</f>
        <v>0</v>
      </c>
      <c r="F45" s="126">
        <f>+F44-F14-F24-F26-SUM(F31:F35)+SUM('PI One'!L151:L153)</f>
        <v>0</v>
      </c>
      <c r="G45" s="126">
        <f>+G44-G14-G24-G26-SUM(G31:G35)+SUM('PI One'!P151:P153)</f>
        <v>0</v>
      </c>
      <c r="H45" s="126">
        <f>+H44-H14-H24-H26-SUM(H31:H35)+SUM('PI One'!T151:T153)</f>
        <v>0</v>
      </c>
      <c r="I45" s="126">
        <f>+I44-I14-I24-I26-SUM(I31:I35)</f>
        <v>0</v>
      </c>
      <c r="J45" s="125">
        <f>ROUND(SUM(D45:I45),0)</f>
        <v>0</v>
      </c>
    </row>
    <row r="46" spans="1:10">
      <c r="A46" s="129" t="s">
        <v>148</v>
      </c>
      <c r="B46" s="128">
        <f>+'PI One'!C155</f>
        <v>0.52500000000000002</v>
      </c>
      <c r="C46" s="127" t="s">
        <v>146</v>
      </c>
      <c r="D46" s="126">
        <f>ROUND(IF('PI One'!$B$7="Yes",D44*$B$46,D45*$B$46),0)</f>
        <v>0</v>
      </c>
      <c r="E46" s="126">
        <f>ROUND(IF('PI One'!$B$7="Yes",E44*$B$46,E45*$B$46),0)</f>
        <v>0</v>
      </c>
      <c r="F46" s="126">
        <f>ROUND(IF('PI One'!$B$7="Yes",F44*$B$46,F45*$B$46),0)</f>
        <v>0</v>
      </c>
      <c r="G46" s="126">
        <f>ROUND(IF('PI One'!$B$7="Yes",G44*$B$46,G45*$B$46),0)</f>
        <v>0</v>
      </c>
      <c r="H46" s="126">
        <f>ROUND(IF('PI One'!$B$7="Yes",H44*$B$46,H45*$B$46),0)</f>
        <v>0</v>
      </c>
      <c r="I46" s="126">
        <f>ROUND(IF('PI One'!$B$7="Yes",I44*$B$46,I45*$B$46),0)</f>
        <v>0</v>
      </c>
      <c r="J46" s="125">
        <f>ROUND(SUM(D46:I46),0)</f>
        <v>0</v>
      </c>
    </row>
    <row r="47" spans="1:10" ht="12" thickBot="1">
      <c r="A47" s="124" t="s">
        <v>147</v>
      </c>
      <c r="B47" s="123"/>
      <c r="C47" s="122" t="s">
        <v>146</v>
      </c>
      <c r="D47" s="121">
        <f t="shared" ref="D47:I47" si="7">ROUND((D45*$B$47),0)</f>
        <v>0</v>
      </c>
      <c r="E47" s="121">
        <f t="shared" si="7"/>
        <v>0</v>
      </c>
      <c r="F47" s="121">
        <f t="shared" si="7"/>
        <v>0</v>
      </c>
      <c r="G47" s="121">
        <f t="shared" si="7"/>
        <v>0</v>
      </c>
      <c r="H47" s="121">
        <f t="shared" si="7"/>
        <v>0</v>
      </c>
      <c r="I47" s="121">
        <f t="shared" si="7"/>
        <v>0</v>
      </c>
      <c r="J47" s="120">
        <f>ROUND(SUM(D47:I47),0)</f>
        <v>0</v>
      </c>
    </row>
    <row r="48" spans="1:10" ht="12" thickBot="1">
      <c r="A48" s="263" t="s">
        <v>145</v>
      </c>
      <c r="B48" s="264"/>
      <c r="C48" s="119"/>
      <c r="D48" s="118">
        <f>ROUND(D44+'PI One'!D155,0)</f>
        <v>0</v>
      </c>
      <c r="E48" s="118">
        <f>ROUND(E44+E46,0)</f>
        <v>0</v>
      </c>
      <c r="F48" s="118">
        <f>ROUND(F44+F46,0)</f>
        <v>0</v>
      </c>
      <c r="G48" s="118">
        <f>ROUND(G44+G46,0)</f>
        <v>0</v>
      </c>
      <c r="H48" s="118">
        <f>ROUND(H44+H46,0)</f>
        <v>0</v>
      </c>
      <c r="I48" s="118">
        <f>ROUND(I44+I46,0)</f>
        <v>0</v>
      </c>
      <c r="J48" s="117">
        <f>ROUND(J44+J46+J47,0)</f>
        <v>0</v>
      </c>
    </row>
    <row r="49" spans="1:10" customFormat="1" ht="15">
      <c r="A49" s="183" t="s">
        <v>222</v>
      </c>
      <c r="B49" s="183"/>
      <c r="C49" s="183"/>
      <c r="D49" s="184">
        <f>ROUND(+D48-'PI One'!D156,0)</f>
        <v>0</v>
      </c>
      <c r="E49" s="184">
        <f>ROUND(+E48-'PI One'!H156,0)</f>
        <v>0</v>
      </c>
      <c r="F49" s="184">
        <f>ROUND(+F48-'PI One'!L156,0)</f>
        <v>0</v>
      </c>
      <c r="G49" s="184">
        <f>ROUND(+G48-'PI One'!P156,0)</f>
        <v>0</v>
      </c>
      <c r="H49" s="184">
        <f>ROUND(+H48-'PI One'!T156,0)</f>
        <v>0</v>
      </c>
      <c r="I49" s="183"/>
      <c r="J49" s="184">
        <f>ROUND(+J48-'PI One'!V156,0)</f>
        <v>0</v>
      </c>
    </row>
    <row r="50" spans="1:10">
      <c r="A50" s="116" t="s">
        <v>144</v>
      </c>
      <c r="B50" s="114"/>
      <c r="C50" s="115"/>
      <c r="D50" s="114"/>
      <c r="E50" s="114"/>
      <c r="F50" s="114"/>
      <c r="G50" s="114"/>
      <c r="H50" s="114"/>
      <c r="I50" s="114"/>
      <c r="J50" s="113"/>
    </row>
    <row r="51" spans="1:10" ht="21" customHeight="1">
      <c r="A51" s="267" t="s">
        <v>143</v>
      </c>
      <c r="B51" s="267"/>
      <c r="C51" s="267"/>
      <c r="D51" s="267"/>
      <c r="E51" s="267"/>
      <c r="F51" s="267"/>
      <c r="G51" s="267"/>
      <c r="H51" s="267"/>
      <c r="I51" s="267"/>
      <c r="J51" s="267"/>
    </row>
    <row r="52" spans="1:10">
      <c r="A52" s="238"/>
      <c r="B52" s="238"/>
      <c r="C52" s="238"/>
      <c r="J52" s="109" t="s">
        <v>224</v>
      </c>
    </row>
    <row r="53" spans="1:10">
      <c r="A53" s="239"/>
      <c r="B53" s="239"/>
      <c r="C53" s="111"/>
    </row>
    <row r="54" spans="1:10">
      <c r="A54" s="239"/>
      <c r="B54" s="239"/>
      <c r="C54" s="111"/>
    </row>
    <row r="55" spans="1:10">
      <c r="A55" s="239"/>
      <c r="B55" s="239"/>
      <c r="C55" s="111"/>
    </row>
    <row r="56" spans="1:10">
      <c r="A56" s="239"/>
      <c r="B56" s="239"/>
      <c r="C56" s="111"/>
    </row>
    <row r="57" spans="1:10">
      <c r="A57" s="239"/>
      <c r="B57" s="239"/>
      <c r="C57" s="111"/>
    </row>
    <row r="58" spans="1:10">
      <c r="A58" s="239"/>
      <c r="B58" s="239"/>
      <c r="C58" s="111"/>
    </row>
    <row r="59" spans="1:10">
      <c r="A59" s="239"/>
      <c r="B59" s="239"/>
      <c r="C59" s="111"/>
    </row>
    <row r="60" spans="1:10">
      <c r="A60" s="239"/>
      <c r="B60" s="239"/>
      <c r="C60" s="111"/>
    </row>
    <row r="61" spans="1:10">
      <c r="A61" s="239"/>
      <c r="B61" s="239"/>
      <c r="C61" s="111"/>
    </row>
    <row r="62" spans="1:10">
      <c r="A62" s="239"/>
      <c r="B62" s="239"/>
      <c r="C62" s="111"/>
    </row>
    <row r="63" spans="1:10">
      <c r="A63" s="239"/>
      <c r="B63" s="239"/>
      <c r="C63" s="111"/>
    </row>
    <row r="64" spans="1:10">
      <c r="A64" s="268"/>
      <c r="B64" s="268"/>
      <c r="C64" s="111"/>
    </row>
    <row r="65" spans="1:3">
      <c r="A65" s="239"/>
      <c r="B65" s="239"/>
      <c r="C65" s="111"/>
    </row>
    <row r="66" spans="1:3">
      <c r="A66" s="239"/>
      <c r="B66" s="239"/>
      <c r="C66" s="111"/>
    </row>
    <row r="67" spans="1:3">
      <c r="A67" s="239"/>
      <c r="B67" s="239"/>
      <c r="C67" s="111"/>
    </row>
    <row r="68" spans="1:3">
      <c r="A68" s="112"/>
      <c r="B68" s="112"/>
      <c r="C68" s="111"/>
    </row>
    <row r="69" spans="1:3">
      <c r="A69" s="239"/>
      <c r="B69" s="239"/>
      <c r="C69" s="111"/>
    </row>
    <row r="70" spans="1:3">
      <c r="A70" s="239"/>
      <c r="B70" s="239"/>
      <c r="C70" s="111"/>
    </row>
    <row r="71" spans="1:3">
      <c r="A71" s="239"/>
      <c r="B71" s="239"/>
      <c r="C71" s="111"/>
    </row>
    <row r="72" spans="1:3">
      <c r="A72" s="112"/>
      <c r="B72" s="112"/>
      <c r="C72" s="111"/>
    </row>
    <row r="73" spans="1:3">
      <c r="A73" s="239"/>
      <c r="B73" s="239"/>
      <c r="C73" s="111"/>
    </row>
    <row r="74" spans="1:3">
      <c r="A74" s="112"/>
      <c r="B74" s="112"/>
      <c r="C74" s="111"/>
    </row>
    <row r="75" spans="1:3">
      <c r="A75" s="112"/>
      <c r="B75" s="112"/>
      <c r="C75" s="111"/>
    </row>
    <row r="76" spans="1:3">
      <c r="A76" s="239"/>
      <c r="B76" s="239"/>
      <c r="C76" s="111"/>
    </row>
    <row r="77" spans="1:3">
      <c r="A77" s="239"/>
      <c r="B77" s="239"/>
      <c r="C77" s="111"/>
    </row>
    <row r="78" spans="1:3">
      <c r="A78" s="239"/>
      <c r="B78" s="239"/>
      <c r="C78" s="111"/>
    </row>
    <row r="79" spans="1:3">
      <c r="A79" s="239"/>
      <c r="B79" s="239"/>
      <c r="C79" s="111"/>
    </row>
    <row r="80" spans="1:3">
      <c r="A80" s="239"/>
      <c r="B80" s="239"/>
      <c r="C80" s="111"/>
    </row>
    <row r="81" spans="1:3">
      <c r="A81" s="239"/>
      <c r="B81" s="239"/>
      <c r="C81" s="111"/>
    </row>
    <row r="82" spans="1:3">
      <c r="A82" s="239"/>
      <c r="B82" s="239"/>
      <c r="C82" s="111"/>
    </row>
    <row r="83" spans="1:3">
      <c r="A83" s="239"/>
      <c r="B83" s="239"/>
      <c r="C83" s="111"/>
    </row>
    <row r="84" spans="1:3">
      <c r="A84" s="239"/>
      <c r="B84" s="239"/>
      <c r="C84" s="111"/>
    </row>
    <row r="85" spans="1:3">
      <c r="A85" s="239"/>
      <c r="B85" s="239"/>
      <c r="C85" s="111"/>
    </row>
    <row r="86" spans="1:3">
      <c r="A86" s="112"/>
      <c r="B86" s="112"/>
      <c r="C86" s="111"/>
    </row>
    <row r="87" spans="1:3">
      <c r="A87" s="112"/>
      <c r="B87" s="112"/>
      <c r="C87" s="111"/>
    </row>
    <row r="88" spans="1:3">
      <c r="A88" s="112"/>
      <c r="B88" s="112"/>
      <c r="C88" s="111"/>
    </row>
    <row r="89" spans="1:3">
      <c r="A89" s="112"/>
      <c r="B89" s="112"/>
      <c r="C89" s="111"/>
    </row>
    <row r="90" spans="1:3">
      <c r="A90" s="112"/>
      <c r="B90" s="112"/>
      <c r="C90" s="111"/>
    </row>
    <row r="91" spans="1:3">
      <c r="A91" s="112"/>
      <c r="B91" s="112"/>
      <c r="C91" s="111"/>
    </row>
    <row r="92" spans="1:3">
      <c r="A92" s="112"/>
      <c r="B92" s="112"/>
      <c r="C92" s="111"/>
    </row>
    <row r="93" spans="1:3">
      <c r="A93" s="112"/>
      <c r="B93" s="112"/>
      <c r="C93" s="111"/>
    </row>
    <row r="94" spans="1:3">
      <c r="A94" s="112"/>
      <c r="B94" s="112"/>
      <c r="C94" s="111"/>
    </row>
    <row r="95" spans="1:3">
      <c r="A95" s="239"/>
      <c r="B95" s="239"/>
      <c r="C95" s="111"/>
    </row>
    <row r="96" spans="1:3">
      <c r="A96" s="239"/>
      <c r="B96" s="239"/>
      <c r="C96" s="111"/>
    </row>
    <row r="97" spans="1:3">
      <c r="A97" s="239"/>
      <c r="B97" s="239"/>
      <c r="C97" s="111"/>
    </row>
  </sheetData>
  <mergeCells count="91">
    <mergeCell ref="A11:B11"/>
    <mergeCell ref="A51:J51"/>
    <mergeCell ref="A97:B97"/>
    <mergeCell ref="A64:B64"/>
    <mergeCell ref="A66:B66"/>
    <mergeCell ref="A95:B95"/>
    <mergeCell ref="A96:B96"/>
    <mergeCell ref="A82:B82"/>
    <mergeCell ref="A83:B83"/>
    <mergeCell ref="A84:B84"/>
    <mergeCell ref="A85:B85"/>
    <mergeCell ref="A77:B77"/>
    <mergeCell ref="A78:B78"/>
    <mergeCell ref="A79:B79"/>
    <mergeCell ref="A80:B80"/>
    <mergeCell ref="A81:B81"/>
    <mergeCell ref="A73:B73"/>
    <mergeCell ref="A76:B76"/>
    <mergeCell ref="C32:C34"/>
    <mergeCell ref="A48:B48"/>
    <mergeCell ref="A67:B67"/>
    <mergeCell ref="A54:B54"/>
    <mergeCell ref="A33:B33"/>
    <mergeCell ref="A34:B34"/>
    <mergeCell ref="A43:B43"/>
    <mergeCell ref="A62:B62"/>
    <mergeCell ref="A63:B63"/>
    <mergeCell ref="A57:B57"/>
    <mergeCell ref="A58:B58"/>
    <mergeCell ref="A59:B59"/>
    <mergeCell ref="A60:B60"/>
    <mergeCell ref="A36:B36"/>
    <mergeCell ref="A15:B15"/>
    <mergeCell ref="A22:B22"/>
    <mergeCell ref="A23:B23"/>
    <mergeCell ref="A42:B42"/>
    <mergeCell ref="A71:B71"/>
    <mergeCell ref="A65:B65"/>
    <mergeCell ref="A70:B70"/>
    <mergeCell ref="A69:B69"/>
    <mergeCell ref="A55:B55"/>
    <mergeCell ref="A56:B56"/>
    <mergeCell ref="A61:B61"/>
    <mergeCell ref="A37:B37"/>
    <mergeCell ref="A38:B38"/>
    <mergeCell ref="A28:B28"/>
    <mergeCell ref="A20:B20"/>
    <mergeCell ref="A21:B21"/>
    <mergeCell ref="A52:C52"/>
    <mergeCell ref="A53:B53"/>
    <mergeCell ref="A44:B44"/>
    <mergeCell ref="A31:B31"/>
    <mergeCell ref="A17:B17"/>
    <mergeCell ref="A19:B19"/>
    <mergeCell ref="A18:B18"/>
    <mergeCell ref="A35:B35"/>
    <mergeCell ref="A30:B30"/>
    <mergeCell ref="A32:B32"/>
    <mergeCell ref="A26:B26"/>
    <mergeCell ref="A45:B45"/>
    <mergeCell ref="A39:B39"/>
    <mergeCell ref="A40:B40"/>
    <mergeCell ref="A41:B41"/>
    <mergeCell ref="A1:J2"/>
    <mergeCell ref="E5:G5"/>
    <mergeCell ref="H5:J5"/>
    <mergeCell ref="D3:F3"/>
    <mergeCell ref="B3:C3"/>
    <mergeCell ref="B4:C4"/>
    <mergeCell ref="D4:F4"/>
    <mergeCell ref="A5:D5"/>
    <mergeCell ref="G3:H3"/>
    <mergeCell ref="I3:J3"/>
    <mergeCell ref="I4:J4"/>
    <mergeCell ref="G4:H4"/>
    <mergeCell ref="E6:G6"/>
    <mergeCell ref="H6:J6"/>
    <mergeCell ref="A27:B27"/>
    <mergeCell ref="A29:B29"/>
    <mergeCell ref="J7:J8"/>
    <mergeCell ref="C7:C8"/>
    <mergeCell ref="A9:B9"/>
    <mergeCell ref="A7:B8"/>
    <mergeCell ref="A6:D6"/>
    <mergeCell ref="A25:B25"/>
    <mergeCell ref="A16:B16"/>
    <mergeCell ref="A24:B24"/>
    <mergeCell ref="A12:B12"/>
    <mergeCell ref="A10:B10"/>
    <mergeCell ref="A14:B14"/>
    <mergeCell ref="A13:B13"/>
  </mergeCells>
  <hyperlinks>
    <hyperlink ref="A51" r:id="rId1" xr:uid="{40A123CD-86D6-4169-BC3C-57A4520C5C4F}"/>
  </hyperlinks>
  <pageMargins left="0.25" right="0.25" top="0.5" bottom="0.5" header="0.3" footer="0.3"/>
  <pageSetup scale="97" orientation="portrait" r:id="rId2"/>
  <colBreaks count="1" manualBreakCount="1">
    <brk id="10" min="6" max="655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 One</vt:lpstr>
      <vt:lpstr>Base Salary and FTE Calculator</vt:lpstr>
      <vt:lpstr>ABS</vt:lpstr>
      <vt:lpstr>ABS!Print_Area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Administrator</cp:lastModifiedBy>
  <cp:lastPrinted>2020-10-28T18:15:03Z</cp:lastPrinted>
  <dcterms:created xsi:type="dcterms:W3CDTF">2011-01-10T22:27:22Z</dcterms:created>
  <dcterms:modified xsi:type="dcterms:W3CDTF">2022-07-27T20:17:12Z</dcterms:modified>
</cp:coreProperties>
</file>